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4" windowHeight="4000" activeTab="0"/>
  </bookViews>
  <sheets>
    <sheet name="CUADRO 1.1" sheetId="1" r:id="rId1"/>
    <sheet name="CUADRO 1,2" sheetId="2" r:id="rId2"/>
    <sheet name="CUADRO 1,3" sheetId="3" r:id="rId3"/>
    <sheet name="CUADRO 1,4" sheetId="4" r:id="rId4"/>
    <sheet name="CUADRO 1,5" sheetId="5" r:id="rId5"/>
    <sheet name="CUADRO 1,6" sheetId="6" r:id="rId6"/>
    <sheet name="CUADRO 1.6 B" sheetId="7" r:id="rId7"/>
    <sheet name="CUADRO 1,7" sheetId="8" r:id="rId8"/>
    <sheet name="CUADRO 1,8" sheetId="9" r:id="rId9"/>
    <sheet name="CUADRO 1,8 B" sheetId="10" r:id="rId10"/>
    <sheet name="CUADRO 1,8C" sheetId="11" r:id="rId11"/>
    <sheet name="CUADRO 1,9" sheetId="12" r:id="rId12"/>
    <sheet name="CUADRO 1,9 B" sheetId="13" r:id="rId13"/>
    <sheet name="CUADRO 1,9C" sheetId="14" r:id="rId14"/>
    <sheet name="CUADRO 1,10" sheetId="15" r:id="rId15"/>
    <sheet name="CUADRO 1,11" sheetId="16" r:id="rId16"/>
    <sheet name="CUADRO 1,12" sheetId="17" r:id="rId17"/>
    <sheet name="CUADRO 1,13" sheetId="18" r:id="rId18"/>
  </sheets>
  <definedNames>
    <definedName name="_Regression_Int" localSheetId="0" hidden="1">1</definedName>
    <definedName name="A_impresión_IM" localSheetId="0">'CUADRO 1.1'!$B$10:$N$18</definedName>
    <definedName name="_xlnm.Print_Area" localSheetId="14">'CUADRO 1,10'!$A$1:$Q$55</definedName>
    <definedName name="_xlnm.Print_Area" localSheetId="15">'CUADRO 1,11'!$A$1:$Q$53</definedName>
    <definedName name="_xlnm.Print_Area" localSheetId="16">'CUADRO 1,12'!$A$1:$Q$20</definedName>
    <definedName name="_xlnm.Print_Area" localSheetId="17">'CUADRO 1,13'!$A$1:$Q$11</definedName>
    <definedName name="_xlnm.Print_Area" localSheetId="9">'CUADRO 1,8 B'!$A$1:$Q$36</definedName>
    <definedName name="_xlnm.Print_Area" localSheetId="10">'CUADRO 1,8C'!$A$1:$I$55</definedName>
    <definedName name="_xlnm.Print_Area" localSheetId="12">'CUADRO 1,9 B'!$A$1:$Q$34</definedName>
    <definedName name="_xlnm.Print_Area" localSheetId="13">'CUADRO 1,9C'!$A$1:$I$50</definedName>
    <definedName name="_xlnm.Print_Area" localSheetId="0">'CUADRO 1.1'!$A$1:$N$34</definedName>
    <definedName name="_xlnm.Print_Area" localSheetId="6">'CUADRO 1.6 B'!$A$1:$I$55</definedName>
    <definedName name="PAX_NACIONAL" localSheetId="14">'CUADRO 1,10'!$A$3:$N$54</definedName>
    <definedName name="PAX_NACIONAL" localSheetId="16">'CUADRO 1,12'!$A$3:$N$19</definedName>
    <definedName name="PAX_NACIONAL" localSheetId="17">'CUADRO 1,13'!$A$3:$N$10</definedName>
    <definedName name="PAX_NACIONAL" localSheetId="1">'CUADRO 1,2'!$A$3:$H$11</definedName>
    <definedName name="PAX_NACIONAL" localSheetId="2">'CUADRO 1,3'!$A$3:$H$19</definedName>
    <definedName name="PAX_NACIONAL" localSheetId="3">'CUADRO 1,4'!$A$3:$N$30</definedName>
    <definedName name="PAX_NACIONAL" localSheetId="4">'CUADRO 1,5'!$A$3:$N$36</definedName>
    <definedName name="PAX_NACIONAL" localSheetId="5">'CUADRO 1,6'!$A$3:$H$44</definedName>
    <definedName name="PAX_NACIONAL" localSheetId="7">'CUADRO 1,7'!$A$3:$H$33</definedName>
    <definedName name="PAX_NACIONAL" localSheetId="8">'CUADRO 1,8'!$A$3:$H$50</definedName>
    <definedName name="PAX_NACIONAL" localSheetId="9">'CUADRO 1,8 B'!$A$3:$N$33</definedName>
    <definedName name="PAX_NACIONAL" localSheetId="10">'CUADRO 1,8C'!$A$3:$H$53</definedName>
    <definedName name="PAX_NACIONAL" localSheetId="11">'CUADRO 1,9'!$A$3:$H$41</definedName>
    <definedName name="PAX_NACIONAL" localSheetId="12">'CUADRO 1,9 B'!$A$3:$N$31</definedName>
    <definedName name="PAX_NACIONAL" localSheetId="13">'CUADRO 1,9C'!$A$3:$H$48</definedName>
    <definedName name="PAX_NACIONAL" localSheetId="6">'CUADRO 1.6 B'!$A$3:$H$54</definedName>
    <definedName name="PAX_NACIONAL">'CUADRO 1,11'!$A$3:$N$52</definedName>
    <definedName name="_xlnm.Print_Titles" localSheetId="0">'CUADRO 1.1'!$2:$9</definedName>
    <definedName name="Títulos_a_imprimir_IM" localSheetId="0">'CUADRO 1.1'!$2:$9</definedName>
  </definedNames>
  <calcPr fullCalcOnLoad="1"/>
</workbook>
</file>

<file path=xl/sharedStrings.xml><?xml version="1.0" encoding="utf-8"?>
<sst xmlns="http://schemas.openxmlformats.org/spreadsheetml/2006/main" count="948" uniqueCount="313">
  <si>
    <t>Cuadro 1.11 Carga Nacional por Aeropuerto</t>
  </si>
  <si>
    <t>AEROPUERTO</t>
  </si>
  <si>
    <t>Comparativo mensual</t>
  </si>
  <si>
    <t>Comparativo acumulado</t>
  </si>
  <si>
    <t>Febrero 2009</t>
  </si>
  <si>
    <t>% PART</t>
  </si>
  <si>
    <t>Febrero 2008</t>
  </si>
  <si>
    <t>% Var.</t>
  </si>
  <si>
    <t>Enero - Febrero 2009</t>
  </si>
  <si>
    <t>Enero - Febrero 2008</t>
  </si>
  <si>
    <t>Salida</t>
  </si>
  <si>
    <t>Llegada</t>
  </si>
  <si>
    <t>Total</t>
  </si>
  <si>
    <t>TOTAL</t>
  </si>
  <si>
    <t>BOGOTA</t>
  </si>
  <si>
    <t>RIONEGRO - ANTIOQUIA</t>
  </si>
  <si>
    <t>CALI</t>
  </si>
  <si>
    <t>LETICIA</t>
  </si>
  <si>
    <t>BARRANQUILLA</t>
  </si>
  <si>
    <t>EL YOPAL</t>
  </si>
  <si>
    <t>CARTAGENA</t>
  </si>
  <si>
    <t>SAN ANDRES - ISLA</t>
  </si>
  <si>
    <t>SAN JOSE DEL GUAVIARE</t>
  </si>
  <si>
    <t>MITU</t>
  </si>
  <si>
    <t>VILLAVICENCIO</t>
  </si>
  <si>
    <t>MEDELLIN</t>
  </si>
  <si>
    <t>ARAUCA - MUNICIPIO</t>
  </si>
  <si>
    <t>LA MACARENA</t>
  </si>
  <si>
    <t>CAREPA</t>
  </si>
  <si>
    <t>CUCUTA</t>
  </si>
  <si>
    <t>SAN VICENTE DEL CAGUAN</t>
  </si>
  <si>
    <t>MELGAR</t>
  </si>
  <si>
    <t>LA URIBE</t>
  </si>
  <si>
    <t>BUCARAMANGA</t>
  </si>
  <si>
    <t>QUIBDO</t>
  </si>
  <si>
    <t>BARRANCABERMEJA</t>
  </si>
  <si>
    <t>PEREIRA</t>
  </si>
  <si>
    <t>MONTERIA</t>
  </si>
  <si>
    <t>COVENAS</t>
  </si>
  <si>
    <t>PUERTO CARRENO</t>
  </si>
  <si>
    <t>SANTA MARTA</t>
  </si>
  <si>
    <t>NEIVA</t>
  </si>
  <si>
    <t>BAHIA SOLANO</t>
  </si>
  <si>
    <t>IBAGUE</t>
  </si>
  <si>
    <t>GUAINIA (BARRANCO MINAS)</t>
  </si>
  <si>
    <t>SOLANO</t>
  </si>
  <si>
    <t>CARURU</t>
  </si>
  <si>
    <t>PUERTO LEGUIZAMO</t>
  </si>
  <si>
    <t>TARAIRA</t>
  </si>
  <si>
    <t>VALLEDUPAR</t>
  </si>
  <si>
    <t>MANIZALES</t>
  </si>
  <si>
    <t>CAUCASIA</t>
  </si>
  <si>
    <t>TUMACO</t>
  </si>
  <si>
    <t>LA PRIMAVERA</t>
  </si>
  <si>
    <t>MIRAFLORES - GUAVIARE</t>
  </si>
  <si>
    <t>LA PEDRERA</t>
  </si>
  <si>
    <t>TAME</t>
  </si>
  <si>
    <t>RIOHACHA</t>
  </si>
  <si>
    <t>PASTO</t>
  </si>
  <si>
    <t>PROVIDENCIA</t>
  </si>
  <si>
    <t>OTROS</t>
  </si>
  <si>
    <t>Información provisional. Fuente: Empresas Aéreas Archivo Origen-Destino. Carga en toneladas. *: Variación superior a 500%.</t>
  </si>
  <si>
    <t>Nota: No incluye la carga en tránsito.</t>
  </si>
  <si>
    <t>CUADRO 1.1  COMPORTAMIENTO DEL TRANSPORTE AEREO REGULAR - PASAJEROS Y CARGA</t>
  </si>
  <si>
    <t xml:space="preserve">   N A C I O N A L</t>
  </si>
  <si>
    <t>I N T E R N A C I O N A 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</si>
  <si>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</si>
  <si>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</si>
  <si>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</si>
  <si>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</si>
  <si>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</si>
  <si>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</si>
  <si>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</si>
  <si>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</si>
  <si>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</si>
  <si>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</si>
  <si>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</si>
  <si>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</si>
  <si>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</si>
  <si>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</si>
  <si>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</si>
  <si>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</si>
  <si>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</si>
  <si>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</si>
  <si>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</si>
  <si>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</si>
  <si>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</si>
  <si>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Feb 2008</t>
  </si>
  <si>
    <t>Ene- Feb 2009</t>
  </si>
  <si>
    <t>Variación Mensual %</t>
  </si>
  <si>
    <t>Feb 2009 - Feb 2008</t>
  </si>
  <si>
    <t>Variación Acumulada %</t>
  </si>
  <si>
    <t>Ene - Feb 2009 / Ene - Feb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</si>
  <si>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</si>
  <si>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</si>
  <si>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</si>
  <si>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</si>
  <si>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Ene - Feb 2009</t>
  </si>
  <si>
    <t>Ene - Feb 2008</t>
  </si>
  <si>
    <t>Avianca</t>
  </si>
  <si>
    <t>SAM</t>
  </si>
  <si>
    <t>Aerorepublica</t>
  </si>
  <si>
    <t>Satena</t>
  </si>
  <si>
    <t>Aires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</si>
  <si>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</si>
  <si>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</si>
  <si>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</si>
  <si>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</si>
  <si>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</si>
  <si>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</si>
  <si>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</si>
  <si>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Selva</t>
  </si>
  <si>
    <t>Tampa</t>
  </si>
  <si>
    <t>Sadelca</t>
  </si>
  <si>
    <t>Cosmos</t>
  </si>
  <si>
    <t>Air Colombia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</si>
  <si>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</si>
  <si>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</si>
  <si>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</si>
  <si>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</si>
  <si>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</si>
  <si>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Copa</t>
  </si>
  <si>
    <t>American</t>
  </si>
  <si>
    <t>Iberia</t>
  </si>
  <si>
    <t>Continental</t>
  </si>
  <si>
    <t>Air France</t>
  </si>
  <si>
    <t>Taca</t>
  </si>
  <si>
    <t>Lan Peru</t>
  </si>
  <si>
    <t>Delta</t>
  </si>
  <si>
    <t>Mexicana</t>
  </si>
  <si>
    <t>Spirit Airlines</t>
  </si>
  <si>
    <t>Lan Chile</t>
  </si>
  <si>
    <t>Lacsa</t>
  </si>
  <si>
    <t>Air Canada</t>
  </si>
  <si>
    <t>Jetblue</t>
  </si>
  <si>
    <t>Air Comet</t>
  </si>
  <si>
    <t>Aerogal</t>
  </si>
  <si>
    <t>VRG Lineas Aereas</t>
  </si>
  <si>
    <t>Aerol. Argentinas</t>
  </si>
  <si>
    <t>Tame</t>
  </si>
  <si>
    <t>Cubana</t>
  </si>
  <si>
    <t>Dutch Antilles</t>
  </si>
  <si>
    <t>Información provisional. *: Variación superior a 500%.</t>
  </si>
  <si>
    <t>Cuadro 1.5 Carga internacional por empresa</t>
  </si>
  <si>
    <t>Centurion</t>
  </si>
  <si>
    <t>Arrow</t>
  </si>
  <si>
    <t>Martinair</t>
  </si>
  <si>
    <t>Absa</t>
  </si>
  <si>
    <t>Ups</t>
  </si>
  <si>
    <t>Vensecar C.A.</t>
  </si>
  <si>
    <t>Mas Air</t>
  </si>
  <si>
    <t>Cargolux</t>
  </si>
  <si>
    <t>Fedex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</si>
  <si>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</si>
  <si>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</si>
  <si>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</si>
  <si>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</si>
  <si>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Febrero 2008 </t>
  </si>
  <si>
    <t xml:space="preserve">TOTAL </t>
  </si>
  <si>
    <t>BOG-CLO-BOG</t>
  </si>
  <si>
    <t>BOG-MDE-BOG</t>
  </si>
  <si>
    <t>BOG-CTG-BOG</t>
  </si>
  <si>
    <t>BOG-BAQ-BOG</t>
  </si>
  <si>
    <t>BOG-BGA-BOG</t>
  </si>
  <si>
    <t>BOG-SMR-BOG</t>
  </si>
  <si>
    <t>BOG-PEI-BOG</t>
  </si>
  <si>
    <t>BOG-ADZ-BOG</t>
  </si>
  <si>
    <t>BOG-EOH-BOG</t>
  </si>
  <si>
    <t>BOG-CUC-BOG</t>
  </si>
  <si>
    <t>BOG-MTR-BOG</t>
  </si>
  <si>
    <t>BOG-AXM-BOG</t>
  </si>
  <si>
    <t>BOG-NVA-BOG</t>
  </si>
  <si>
    <t>BOG-EYP-BOG</t>
  </si>
  <si>
    <t>BOG-MZL-BOG</t>
  </si>
  <si>
    <t>CLO-MDE-CLO</t>
  </si>
  <si>
    <t>APO-EOH-APO</t>
  </si>
  <si>
    <t>BOG-VUP-BOG</t>
  </si>
  <si>
    <t>EOH-UIB-EOH</t>
  </si>
  <si>
    <t>BOG-PSO-BOG</t>
  </si>
  <si>
    <t>BOG-IBE-BOG</t>
  </si>
  <si>
    <t>CTG-MDE-CTG</t>
  </si>
  <si>
    <t>ADZ-MDE-ADZ</t>
  </si>
  <si>
    <t>ADZ-CLO-ADZ</t>
  </si>
  <si>
    <t>BOG-LET-BOG</t>
  </si>
  <si>
    <t>CLO-CTG-CLO</t>
  </si>
  <si>
    <t>BOG-PPN-BOG</t>
  </si>
  <si>
    <t>BAQ-MDE-BAQ</t>
  </si>
  <si>
    <t>EOH-MTR-EOH</t>
  </si>
  <si>
    <t>CUC-BGA-CUC</t>
  </si>
  <si>
    <t>BOG-AUC-BOG</t>
  </si>
  <si>
    <t>CLO-BAQ-CLO</t>
  </si>
  <si>
    <t>EOH-PEI-EOH</t>
  </si>
  <si>
    <t>BOG-VVC-BOG</t>
  </si>
  <si>
    <t>CLO-PSO-CLO</t>
  </si>
  <si>
    <t>MDE-SMR-MDE</t>
  </si>
  <si>
    <t>BOG-FLA-BOG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</si>
  <si>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</si>
  <si>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</si>
  <si>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</si>
  <si>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</si>
  <si>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</si>
  <si>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</si>
  <si>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</si>
  <si>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</si>
  <si>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t>Información provisional. Fuente empresas aéreas. *: Variación superior al 500%.</t>
  </si>
  <si>
    <t>Cuadro 1.7 Carga nacional por principales rutas</t>
  </si>
  <si>
    <t>BOG-MVP-BOG</t>
  </si>
  <si>
    <t>Información provisional. Fuente: Empresas Aéreas</t>
  </si>
  <si>
    <t>Cuadro 1.8 Pasajeros internacionales por principales rutas</t>
  </si>
  <si>
    <t>MERCADO - RUTA</t>
  </si>
  <si>
    <t>NORTE AMÉRICA</t>
  </si>
  <si>
    <t>BOG-MIA-BOG</t>
  </si>
  <si>
    <t>BOG-NYC-BOG</t>
  </si>
  <si>
    <t>MDE-MIA-MDE</t>
  </si>
  <si>
    <t>CLO-MIA-CLO</t>
  </si>
  <si>
    <t>BOG-FLL-BOG</t>
  </si>
  <si>
    <t>BOG-IAH-BOG</t>
  </si>
  <si>
    <t>BAQ-MIA-BAQ</t>
  </si>
  <si>
    <t>BOG-ATL-BOG</t>
  </si>
  <si>
    <t>BOG-YYZ-BOG</t>
  </si>
  <si>
    <t>BOG-ORL-BOG</t>
  </si>
  <si>
    <t>CTG-FLL-CTG</t>
  </si>
  <si>
    <t>SURAMERICA</t>
  </si>
  <si>
    <t>BOG-CCS-BOG</t>
  </si>
  <si>
    <t>BOG-LIM-BOG</t>
  </si>
  <si>
    <t>BOG-UIO-BOG</t>
  </si>
  <si>
    <t>BOG-SAO-BOG</t>
  </si>
  <si>
    <t>BOG-SCL-BOG</t>
  </si>
  <si>
    <t>BOG-BUE-BOG</t>
  </si>
  <si>
    <t>BOG-GYE-BOG</t>
  </si>
  <si>
    <t>MDE-LIM-MDE</t>
  </si>
  <si>
    <t>MDE-CCS-MDE</t>
  </si>
  <si>
    <t>MDE-UIO-MDE</t>
  </si>
  <si>
    <t>EUROPA</t>
  </si>
  <si>
    <t>BOG-MAD-BOG</t>
  </si>
  <si>
    <t>BOG-CDG-BOG</t>
  </si>
  <si>
    <t>CLO-MAD-CLO</t>
  </si>
  <si>
    <t>MDE-MAD-MDE</t>
  </si>
  <si>
    <t>BOG-BCN-BOG</t>
  </si>
  <si>
    <t>CENTRO AMERICA</t>
  </si>
  <si>
    <t>BOG-PTY-BOG</t>
  </si>
  <si>
    <t>BOG-MEX-BOG</t>
  </si>
  <si>
    <t>MDE-PTY-MDE</t>
  </si>
  <si>
    <t>CLO-PTY-CLO</t>
  </si>
  <si>
    <t>BOG-SJO-BOG</t>
  </si>
  <si>
    <t>BAQ-PTY-BAQ</t>
  </si>
  <si>
    <t>BOG-SDQ-BOG</t>
  </si>
  <si>
    <t>ISLAS CARIBE</t>
  </si>
  <si>
    <t>BOG-CUR-BOG</t>
  </si>
  <si>
    <t>BOG-AUA-BOG</t>
  </si>
  <si>
    <t>BOG-HAV-BOG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</si>
  <si>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</si>
  <si>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</si>
  <si>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</si>
  <si>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PAIS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</si>
  <si>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</si>
  <si>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</si>
  <si>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</si>
  <si>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</si>
  <si>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</si>
  <si>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</si>
  <si>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</si>
  <si>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BRASIL</t>
  </si>
  <si>
    <t>ARGENTINA</t>
  </si>
  <si>
    <t>CHILE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</si>
  <si>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</si>
  <si>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</si>
  <si>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</si>
  <si>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</si>
  <si>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</si>
  <si>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</si>
  <si>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</si>
  <si>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</si>
  <si>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</si>
  <si>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</si>
  <si>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</si>
  <si>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</si>
  <si>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</si>
  <si>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</si>
  <si>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NORTE AMERICA</t>
  </si>
  <si>
    <t>Información provisional . Fuente empresas aéreas. *: Variación superior a 500%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</si>
  <si>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</si>
  <si>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</si>
  <si>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</si>
  <si>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</si>
  <si>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</si>
  <si>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</si>
  <si>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</si>
  <si>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</si>
  <si>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Información Provisional. *: Variación superior a 500%. Fuente: Empresas Aéreas. Carga en toneladas.</t>
  </si>
  <si>
    <t>Cuadro 1.9C Carga internacional por continente y empresa</t>
  </si>
  <si>
    <t>Información provisional . Fuente empresas aéreas. *: Variación superior a 500%. Carga en toneladas.</t>
  </si>
  <si>
    <t>Cuadro 1.10 Pasajeros Nacionales por Aeropuerto</t>
  </si>
  <si>
    <t>ARMENIA</t>
  </si>
  <si>
    <t>POPAYAN</t>
  </si>
  <si>
    <t>PUERTO ASIS</t>
  </si>
  <si>
    <t>COROZAL</t>
  </si>
  <si>
    <t>FLORENCIA</t>
  </si>
  <si>
    <t>GUAPI</t>
  </si>
  <si>
    <t>CARTAGO</t>
  </si>
  <si>
    <t>PUERTO INIRIDA</t>
  </si>
  <si>
    <t>REMEDIOS</t>
  </si>
  <si>
    <t>EL BAGRE</t>
  </si>
  <si>
    <t>ALDANA</t>
  </si>
  <si>
    <t>BUENAVENTURA</t>
  </si>
  <si>
    <t>NUQUI</t>
  </si>
  <si>
    <t>VILLA GARZON</t>
  </si>
  <si>
    <t>CAPURGANA</t>
  </si>
  <si>
    <t>Información provisional. Fuente: Empresas Aéreas Archivo Origen-Destino.</t>
  </si>
  <si>
    <t>No se incluyen pasajeros en tránsito ni pasajeros en conexión.</t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</si>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</sst>
</file>

<file path=xl/styles.xml><?xml version="1.0" encoding="utf-8"?>
<styleSheet xmlns="http://schemas.openxmlformats.org/spreadsheetml/2006/main">
  <numFmts count="4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C0A]mmmm\-yy;@"/>
    <numFmt numFmtId="190" formatCode="_-* #,##0\ _P_t_a_-;\-* #,##0\ _P_t_a_-;_-* &quot;-&quot;\ _P_t_a_-;_-@_-"/>
    <numFmt numFmtId="191" formatCode="_-* #,##0.00\ _P_t_a_-;\-* #,##0.00\ _P_t_a_-;_-* &quot;-&quot;??\ _P_t_a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0"/>
      <color indexed="12"/>
      <name val="Century Gothic"/>
      <family val="2"/>
    </font>
    <font>
      <sz val="9"/>
      <name val="Century Gothic"/>
      <family val="2"/>
    </font>
    <font>
      <b/>
      <sz val="9"/>
      <color indexed="12"/>
      <name val="Century Gothic"/>
      <family val="2"/>
    </font>
    <font>
      <b/>
      <sz val="18"/>
      <color indexed="62"/>
      <name val="Cambria"/>
      <family val="2"/>
    </font>
    <font>
      <b/>
      <sz val="8"/>
      <name val="Univers"/>
      <family val="2"/>
    </font>
    <font>
      <b/>
      <sz val="9"/>
      <name val="Century Gothic"/>
      <family val="2"/>
    </font>
    <font>
      <b/>
      <sz val="10"/>
      <color indexed="12"/>
      <name val="Century Gothic"/>
      <family val="2"/>
    </font>
    <font>
      <b/>
      <sz val="8"/>
      <color indexed="12"/>
      <name val="Century Gothic"/>
      <family val="2"/>
    </font>
    <font>
      <b/>
      <sz val="11"/>
      <color indexed="12"/>
      <name val="Century Gothic"/>
      <family val="2"/>
    </font>
    <font>
      <sz val="8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8"/>
      <name val="MS Sans Serif"/>
      <family val="2"/>
    </font>
    <font>
      <b/>
      <sz val="13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37" fontId="14" fillId="0" borderId="0">
      <alignment/>
      <protection/>
    </xf>
    <xf numFmtId="37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929">
    <xf numFmtId="0" fontId="0" fillId="0" borderId="0" xfId="0" applyAlignment="1">
      <alignment/>
    </xf>
    <xf numFmtId="0" fontId="23" fillId="0" borderId="0" xfId="56" applyFont="1" applyFill="1">
      <alignment/>
      <protection/>
    </xf>
    <xf numFmtId="1" fontId="23" fillId="0" borderId="0" xfId="56" applyNumberFormat="1" applyFont="1" applyFill="1" applyAlignment="1">
      <alignment horizontal="center" vertical="center" wrapText="1"/>
      <protection/>
    </xf>
    <xf numFmtId="49" fontId="25" fillId="22" borderId="10" xfId="56" applyNumberFormat="1" applyFont="1" applyFill="1" applyBorder="1" applyAlignment="1">
      <alignment horizontal="center" vertical="center" wrapText="1"/>
      <protection/>
    </xf>
    <xf numFmtId="49" fontId="25" fillId="22" borderId="11" xfId="56" applyNumberFormat="1" applyFont="1" applyFill="1" applyBorder="1" applyAlignment="1">
      <alignment horizontal="center" vertical="center" wrapText="1"/>
      <protection/>
    </xf>
    <xf numFmtId="0" fontId="27" fillId="0" borderId="12" xfId="56" applyNumberFormat="1" applyFont="1" applyFill="1" applyBorder="1">
      <alignment/>
      <protection/>
    </xf>
    <xf numFmtId="3" fontId="27" fillId="0" borderId="13" xfId="56" applyNumberFormat="1" applyFont="1" applyFill="1" applyBorder="1">
      <alignment/>
      <protection/>
    </xf>
    <xf numFmtId="3" fontId="27" fillId="0" borderId="14" xfId="56" applyNumberFormat="1" applyFont="1" applyFill="1" applyBorder="1">
      <alignment/>
      <protection/>
    </xf>
    <xf numFmtId="3" fontId="27" fillId="0" borderId="15" xfId="56" applyNumberFormat="1" applyFont="1" applyFill="1" applyBorder="1">
      <alignment/>
      <protection/>
    </xf>
    <xf numFmtId="10" fontId="27" fillId="0" borderId="16" xfId="56" applyNumberFormat="1" applyFont="1" applyFill="1" applyBorder="1">
      <alignment/>
      <protection/>
    </xf>
    <xf numFmtId="0" fontId="27" fillId="0" borderId="0" xfId="56" applyFont="1" applyFill="1">
      <alignment/>
      <protection/>
    </xf>
    <xf numFmtId="0" fontId="23" fillId="0" borderId="17" xfId="56" applyFont="1" applyFill="1" applyBorder="1">
      <alignment/>
      <protection/>
    </xf>
    <xf numFmtId="3" fontId="23" fillId="0" borderId="18" xfId="56" applyNumberFormat="1" applyFont="1" applyFill="1" applyBorder="1">
      <alignment/>
      <protection/>
    </xf>
    <xf numFmtId="3" fontId="23" fillId="0" borderId="19" xfId="56" applyNumberFormat="1" applyFont="1" applyFill="1" applyBorder="1">
      <alignment/>
      <protection/>
    </xf>
    <xf numFmtId="10" fontId="23" fillId="0" borderId="20" xfId="56" applyNumberFormat="1" applyFont="1" applyFill="1" applyBorder="1">
      <alignment/>
      <protection/>
    </xf>
    <xf numFmtId="0" fontId="23" fillId="0" borderId="21" xfId="56" applyFont="1" applyFill="1" applyBorder="1">
      <alignment/>
      <protection/>
    </xf>
    <xf numFmtId="3" fontId="23" fillId="0" borderId="10" xfId="56" applyNumberFormat="1" applyFont="1" applyFill="1" applyBorder="1">
      <alignment/>
      <protection/>
    </xf>
    <xf numFmtId="3" fontId="23" fillId="0" borderId="11" xfId="56" applyNumberFormat="1" applyFont="1" applyFill="1" applyBorder="1">
      <alignment/>
      <protection/>
    </xf>
    <xf numFmtId="10" fontId="23" fillId="0" borderId="22" xfId="56" applyNumberFormat="1" applyFont="1" applyFill="1" applyBorder="1">
      <alignment/>
      <protection/>
    </xf>
    <xf numFmtId="0" fontId="28" fillId="0" borderId="0" xfId="54" applyNumberFormat="1" applyFont="1" applyFill="1" applyBorder="1">
      <alignment/>
      <protection/>
    </xf>
    <xf numFmtId="0" fontId="29" fillId="0" borderId="0" xfId="54" applyNumberFormat="1" applyFont="1" applyFill="1" applyBorder="1">
      <alignment/>
      <protection/>
    </xf>
    <xf numFmtId="3" fontId="23" fillId="0" borderId="0" xfId="56" applyNumberFormat="1" applyFont="1" applyFill="1">
      <alignment/>
      <protection/>
    </xf>
    <xf numFmtId="37" fontId="23" fillId="0" borderId="0" xfId="53" applyFont="1">
      <alignment/>
      <protection/>
    </xf>
    <xf numFmtId="37" fontId="32" fillId="22" borderId="23" xfId="53" applyFont="1" applyFill="1" applyBorder="1">
      <alignment/>
      <protection/>
    </xf>
    <xf numFmtId="37" fontId="32" fillId="22" borderId="24" xfId="53" applyFont="1" applyFill="1" applyBorder="1">
      <alignment/>
      <protection/>
    </xf>
    <xf numFmtId="37" fontId="24" fillId="22" borderId="25" xfId="53" applyFont="1" applyFill="1" applyBorder="1" applyAlignment="1" applyProtection="1">
      <alignment horizontal="centerContinuous"/>
      <protection/>
    </xf>
    <xf numFmtId="37" fontId="24" fillId="22" borderId="26" xfId="53" applyFont="1" applyFill="1" applyBorder="1" applyAlignment="1">
      <alignment horizontal="centerContinuous"/>
      <protection/>
    </xf>
    <xf numFmtId="37" fontId="24" fillId="22" borderId="27" xfId="53" applyFont="1" applyFill="1" applyBorder="1" applyAlignment="1">
      <alignment horizontal="centerContinuous"/>
      <protection/>
    </xf>
    <xf numFmtId="37" fontId="24" fillId="22" borderId="28" xfId="53" applyFont="1" applyFill="1" applyBorder="1" applyAlignment="1" applyProtection="1">
      <alignment horizontal="fill"/>
      <protection/>
    </xf>
    <xf numFmtId="37" fontId="24" fillId="22" borderId="29" xfId="53" applyFont="1" applyFill="1" applyBorder="1" applyAlignment="1" applyProtection="1">
      <alignment horizontal="fill"/>
      <protection/>
    </xf>
    <xf numFmtId="37" fontId="24" fillId="22" borderId="30" xfId="53" applyFont="1" applyFill="1" applyBorder="1" applyAlignment="1" applyProtection="1">
      <alignment horizontal="fill"/>
      <protection/>
    </xf>
    <xf numFmtId="37" fontId="32" fillId="22" borderId="23" xfId="53" applyFont="1" applyFill="1" applyBorder="1" applyAlignment="1" applyProtection="1">
      <alignment horizontal="centerContinuous"/>
      <protection/>
    </xf>
    <xf numFmtId="37" fontId="32" fillId="22" borderId="24" xfId="53" applyFont="1" applyFill="1" applyBorder="1" applyAlignment="1">
      <alignment horizontal="centerContinuous"/>
      <protection/>
    </xf>
    <xf numFmtId="37" fontId="24" fillId="22" borderId="31" xfId="53" applyFont="1" applyFill="1" applyBorder="1" applyAlignment="1" applyProtection="1">
      <alignment horizontal="center"/>
      <protection/>
    </xf>
    <xf numFmtId="37" fontId="24" fillId="22" borderId="32" xfId="53" applyFont="1" applyFill="1" applyBorder="1" applyAlignment="1" applyProtection="1">
      <alignment horizontal="center"/>
      <protection/>
    </xf>
    <xf numFmtId="37" fontId="24" fillId="22" borderId="33" xfId="53" applyFont="1" applyFill="1" applyBorder="1" applyAlignment="1" applyProtection="1">
      <alignment horizontal="center"/>
      <protection/>
    </xf>
    <xf numFmtId="37" fontId="23" fillId="0" borderId="0" xfId="53" applyFont="1">
      <alignment/>
      <protection/>
    </xf>
    <xf numFmtId="37" fontId="25" fillId="0" borderId="34" xfId="53" applyFont="1" applyFill="1" applyBorder="1" applyAlignment="1" applyProtection="1">
      <alignment horizontal="left"/>
      <protection/>
    </xf>
    <xf numFmtId="3" fontId="23" fillId="0" borderId="35" xfId="53" applyNumberFormat="1" applyFont="1" applyFill="1" applyBorder="1" applyAlignment="1">
      <alignment horizontal="right"/>
      <protection/>
    </xf>
    <xf numFmtId="3" fontId="23" fillId="0" borderId="36" xfId="53" applyNumberFormat="1" applyFont="1" applyFill="1" applyBorder="1">
      <alignment/>
      <protection/>
    </xf>
    <xf numFmtId="3" fontId="23" fillId="0" borderId="37" xfId="53" applyNumberFormat="1" applyFont="1" applyFill="1" applyBorder="1">
      <alignment/>
      <protection/>
    </xf>
    <xf numFmtId="3" fontId="23" fillId="0" borderId="38" xfId="53" applyNumberFormat="1" applyFont="1" applyFill="1" applyBorder="1">
      <alignment/>
      <protection/>
    </xf>
    <xf numFmtId="3" fontId="23" fillId="0" borderId="39" xfId="53" applyNumberFormat="1" applyFont="1" applyFill="1" applyBorder="1" applyAlignment="1">
      <alignment horizontal="right"/>
      <protection/>
    </xf>
    <xf numFmtId="3" fontId="23" fillId="0" borderId="40" xfId="53" applyNumberFormat="1" applyFont="1" applyFill="1" applyBorder="1" applyAlignment="1">
      <alignment horizontal="right"/>
      <protection/>
    </xf>
    <xf numFmtId="37" fontId="23" fillId="0" borderId="39" xfId="53" applyFont="1" applyFill="1" applyBorder="1" applyProtection="1">
      <alignment/>
      <protection/>
    </xf>
    <xf numFmtId="37" fontId="23" fillId="0" borderId="40" xfId="53" applyFont="1" applyFill="1" applyBorder="1" applyAlignment="1" applyProtection="1">
      <alignment horizontal="right"/>
      <protection/>
    </xf>
    <xf numFmtId="37" fontId="23" fillId="0" borderId="40" xfId="53" applyFont="1" applyFill="1" applyBorder="1" applyProtection="1">
      <alignment/>
      <protection/>
    </xf>
    <xf numFmtId="37" fontId="23" fillId="0" borderId="41" xfId="53" applyFont="1" applyFill="1" applyBorder="1" applyProtection="1">
      <alignment/>
      <protection/>
    </xf>
    <xf numFmtId="37" fontId="23" fillId="0" borderId="42" xfId="53" applyFont="1" applyBorder="1">
      <alignment/>
      <protection/>
    </xf>
    <xf numFmtId="37" fontId="33" fillId="0" borderId="0" xfId="53" applyFont="1" applyAlignment="1">
      <alignment/>
      <protection/>
    </xf>
    <xf numFmtId="37" fontId="26" fillId="0" borderId="23" xfId="53" applyFont="1" applyFill="1" applyBorder="1" applyAlignment="1">
      <alignment vertical="center"/>
      <protection/>
    </xf>
    <xf numFmtId="37" fontId="33" fillId="0" borderId="24" xfId="53" applyFont="1" applyFill="1" applyBorder="1" applyAlignment="1" applyProtection="1">
      <alignment horizontal="left"/>
      <protection/>
    </xf>
    <xf numFmtId="3" fontId="27" fillId="0" borderId="35" xfId="53" applyNumberFormat="1" applyFont="1" applyFill="1" applyBorder="1" applyAlignment="1">
      <alignment horizontal="right"/>
      <protection/>
    </xf>
    <xf numFmtId="3" fontId="27" fillId="0" borderId="36" xfId="53" applyNumberFormat="1" applyFont="1" applyFill="1" applyBorder="1">
      <alignment/>
      <protection/>
    </xf>
    <xf numFmtId="3" fontId="27" fillId="0" borderId="37" xfId="53" applyNumberFormat="1" applyFont="1" applyFill="1" applyBorder="1">
      <alignment/>
      <protection/>
    </xf>
    <xf numFmtId="3" fontId="27" fillId="0" borderId="38" xfId="53" applyNumberFormat="1" applyFont="1" applyFill="1" applyBorder="1">
      <alignment/>
      <protection/>
    </xf>
    <xf numFmtId="3" fontId="27" fillId="0" borderId="43" xfId="53" applyNumberFormat="1" applyFont="1" applyFill="1" applyBorder="1" applyAlignment="1">
      <alignment horizontal="right"/>
      <protection/>
    </xf>
    <xf numFmtId="3" fontId="27" fillId="0" borderId="36" xfId="53" applyNumberFormat="1" applyFont="1" applyFill="1" applyBorder="1" applyAlignment="1">
      <alignment horizontal="right"/>
      <protection/>
    </xf>
    <xf numFmtId="37" fontId="27" fillId="0" borderId="43" xfId="53" applyFont="1" applyFill="1" applyBorder="1" applyProtection="1">
      <alignment/>
      <protection/>
    </xf>
    <xf numFmtId="37" fontId="27" fillId="0" borderId="36" xfId="53" applyFont="1" applyFill="1" applyBorder="1" applyAlignment="1" applyProtection="1">
      <alignment horizontal="right"/>
      <protection/>
    </xf>
    <xf numFmtId="37" fontId="27" fillId="0" borderId="36" xfId="53" applyFont="1" applyFill="1" applyBorder="1" applyProtection="1">
      <alignment/>
      <protection/>
    </xf>
    <xf numFmtId="37" fontId="27" fillId="0" borderId="0" xfId="53" applyFont="1" applyFill="1" applyBorder="1" applyAlignment="1" applyProtection="1">
      <alignment horizontal="right"/>
      <protection/>
    </xf>
    <xf numFmtId="37" fontId="27" fillId="0" borderId="38" xfId="53" applyFont="1" applyBorder="1">
      <alignment/>
      <protection/>
    </xf>
    <xf numFmtId="37" fontId="33" fillId="0" borderId="0" xfId="53" applyFont="1" applyAlignment="1" applyProtection="1">
      <alignment horizontal="left"/>
      <protection/>
    </xf>
    <xf numFmtId="37" fontId="34" fillId="0" borderId="0" xfId="53" applyFont="1">
      <alignment/>
      <protection/>
    </xf>
    <xf numFmtId="37" fontId="33" fillId="0" borderId="0" xfId="53" applyFont="1">
      <alignment/>
      <protection/>
    </xf>
    <xf numFmtId="37" fontId="25" fillId="0" borderId="24" xfId="53" applyFont="1" applyFill="1" applyBorder="1" applyAlignment="1" applyProtection="1">
      <alignment horizontal="left"/>
      <protection/>
    </xf>
    <xf numFmtId="3" fontId="23" fillId="0" borderId="35" xfId="53" applyNumberFormat="1" applyFont="1" applyFill="1" applyBorder="1" applyAlignment="1">
      <alignment horizontal="right"/>
      <protection/>
    </xf>
    <xf numFmtId="3" fontId="23" fillId="0" borderId="36" xfId="53" applyNumberFormat="1" applyFont="1" applyFill="1" applyBorder="1">
      <alignment/>
      <protection/>
    </xf>
    <xf numFmtId="3" fontId="23" fillId="0" borderId="37" xfId="53" applyNumberFormat="1" applyFont="1" applyFill="1" applyBorder="1">
      <alignment/>
      <protection/>
    </xf>
    <xf numFmtId="3" fontId="23" fillId="0" borderId="38" xfId="53" applyNumberFormat="1" applyFont="1" applyFill="1" applyBorder="1">
      <alignment/>
      <protection/>
    </xf>
    <xf numFmtId="3" fontId="23" fillId="0" borderId="43" xfId="53" applyNumberFormat="1" applyFont="1" applyFill="1" applyBorder="1" applyAlignment="1">
      <alignment horizontal="right"/>
      <protection/>
    </xf>
    <xf numFmtId="3" fontId="23" fillId="0" borderId="36" xfId="53" applyNumberFormat="1" applyFont="1" applyFill="1" applyBorder="1" applyAlignment="1">
      <alignment horizontal="right"/>
      <protection/>
    </xf>
    <xf numFmtId="37" fontId="23" fillId="0" borderId="0" xfId="53" applyFont="1" applyFill="1" applyBorder="1" applyProtection="1">
      <alignment/>
      <protection/>
    </xf>
    <xf numFmtId="37" fontId="23" fillId="0" borderId="36" xfId="53" applyFont="1" applyFill="1" applyBorder="1" applyProtection="1">
      <alignment/>
      <protection/>
    </xf>
    <xf numFmtId="37" fontId="23" fillId="0" borderId="36" xfId="53" applyFont="1" applyFill="1" applyBorder="1" applyAlignment="1" applyProtection="1">
      <alignment horizontal="right"/>
      <protection/>
    </xf>
    <xf numFmtId="37" fontId="23" fillId="0" borderId="0" xfId="53" applyFont="1" applyFill="1" applyBorder="1" applyAlignment="1" applyProtection="1">
      <alignment horizontal="right"/>
      <protection/>
    </xf>
    <xf numFmtId="37" fontId="23" fillId="0" borderId="38" xfId="53" applyFont="1" applyBorder="1">
      <alignment/>
      <protection/>
    </xf>
    <xf numFmtId="37" fontId="23" fillId="0" borderId="43" xfId="53" applyFont="1" applyFill="1" applyBorder="1" applyProtection="1">
      <alignment/>
      <protection/>
    </xf>
    <xf numFmtId="37" fontId="26" fillId="0" borderId="0" xfId="53" applyFont="1">
      <alignment/>
      <protection/>
    </xf>
    <xf numFmtId="37" fontId="26" fillId="0" borderId="38" xfId="53" applyFont="1" applyBorder="1">
      <alignment/>
      <protection/>
    </xf>
    <xf numFmtId="37" fontId="25" fillId="0" borderId="0" xfId="53" applyFont="1">
      <alignment/>
      <protection/>
    </xf>
    <xf numFmtId="37" fontId="25" fillId="0" borderId="44" xfId="53" applyFont="1" applyFill="1" applyBorder="1" applyAlignment="1" applyProtection="1">
      <alignment horizontal="left"/>
      <protection/>
    </xf>
    <xf numFmtId="3" fontId="23" fillId="0" borderId="45" xfId="53" applyNumberFormat="1" applyFont="1" applyFill="1" applyBorder="1" applyAlignment="1">
      <alignment horizontal="right"/>
      <protection/>
    </xf>
    <xf numFmtId="3" fontId="23" fillId="0" borderId="46" xfId="53" applyNumberFormat="1" applyFont="1" applyFill="1" applyBorder="1">
      <alignment/>
      <protection/>
    </xf>
    <xf numFmtId="3" fontId="23" fillId="0" borderId="25" xfId="53" applyNumberFormat="1" applyFont="1" applyFill="1" applyBorder="1">
      <alignment/>
      <protection/>
    </xf>
    <xf numFmtId="3" fontId="23" fillId="0" borderId="47" xfId="53" applyNumberFormat="1" applyFont="1" applyFill="1" applyBorder="1">
      <alignment/>
      <protection/>
    </xf>
    <xf numFmtId="3" fontId="23" fillId="0" borderId="27" xfId="53" applyNumberFormat="1" applyFont="1" applyFill="1" applyBorder="1" applyAlignment="1">
      <alignment horizontal="right"/>
      <protection/>
    </xf>
    <xf numFmtId="3" fontId="23" fillId="0" borderId="46" xfId="53" applyNumberFormat="1" applyFont="1" applyFill="1" applyBorder="1" applyAlignment="1">
      <alignment horizontal="right"/>
      <protection/>
    </xf>
    <xf numFmtId="37" fontId="23" fillId="0" borderId="27" xfId="53" applyFont="1" applyFill="1" applyBorder="1" applyProtection="1">
      <alignment/>
      <protection/>
    </xf>
    <xf numFmtId="37" fontId="23" fillId="0" borderId="46" xfId="53" applyFont="1" applyFill="1" applyBorder="1" applyAlignment="1" applyProtection="1">
      <alignment horizontal="right"/>
      <protection/>
    </xf>
    <xf numFmtId="37" fontId="23" fillId="0" borderId="46" xfId="53" applyFont="1" applyFill="1" applyBorder="1" applyProtection="1">
      <alignment/>
      <protection/>
    </xf>
    <xf numFmtId="37" fontId="23" fillId="0" borderId="26" xfId="53" applyFont="1" applyFill="1" applyBorder="1" applyAlignment="1" applyProtection="1">
      <alignment horizontal="right"/>
      <protection/>
    </xf>
    <xf numFmtId="37" fontId="23" fillId="0" borderId="30" xfId="53" applyFont="1" applyFill="1" applyBorder="1" applyAlignment="1" applyProtection="1">
      <alignment horizontal="right"/>
      <protection/>
    </xf>
    <xf numFmtId="37" fontId="23" fillId="0" borderId="29" xfId="53" applyFont="1" applyFill="1" applyBorder="1" applyAlignment="1" applyProtection="1">
      <alignment horizontal="right"/>
      <protection/>
    </xf>
    <xf numFmtId="37" fontId="23" fillId="0" borderId="48" xfId="53" applyFont="1" applyBorder="1">
      <alignment/>
      <protection/>
    </xf>
    <xf numFmtId="37" fontId="24" fillId="0" borderId="23" xfId="53" applyFont="1" applyFill="1" applyBorder="1" applyAlignment="1" applyProtection="1">
      <alignment horizontal="center" vertical="center"/>
      <protection/>
    </xf>
    <xf numFmtId="37" fontId="25" fillId="0" borderId="24" xfId="53" applyFont="1" applyFill="1" applyBorder="1" applyAlignment="1" applyProtection="1">
      <alignment horizontal="left"/>
      <protection/>
    </xf>
    <xf numFmtId="3" fontId="23" fillId="0" borderId="0" xfId="53" applyNumberFormat="1" applyFont="1" applyFill="1" applyBorder="1">
      <alignment/>
      <protection/>
    </xf>
    <xf numFmtId="3" fontId="23" fillId="0" borderId="36" xfId="53" applyNumberFormat="1" applyFont="1" applyFill="1" applyBorder="1" applyAlignment="1">
      <alignment horizontal="right"/>
      <protection/>
    </xf>
    <xf numFmtId="37" fontId="23" fillId="0" borderId="43" xfId="53" applyFont="1" applyFill="1" applyBorder="1" applyProtection="1">
      <alignment/>
      <protection/>
    </xf>
    <xf numFmtId="37" fontId="23" fillId="0" borderId="36" xfId="53" applyFont="1" applyFill="1" applyBorder="1" applyAlignment="1" applyProtection="1">
      <alignment horizontal="right"/>
      <protection/>
    </xf>
    <xf numFmtId="37" fontId="23" fillId="0" borderId="36" xfId="53" applyFont="1" applyFill="1" applyBorder="1" applyProtection="1">
      <alignment/>
      <protection/>
    </xf>
    <xf numFmtId="37" fontId="23" fillId="0" borderId="0" xfId="53" applyFont="1" applyFill="1" applyBorder="1" applyAlignment="1" applyProtection="1">
      <alignment horizontal="right"/>
      <protection/>
    </xf>
    <xf numFmtId="37" fontId="23" fillId="0" borderId="38" xfId="53" applyFont="1" applyBorder="1">
      <alignment/>
      <protection/>
    </xf>
    <xf numFmtId="37" fontId="35" fillId="0" borderId="23" xfId="53" applyFont="1" applyFill="1" applyBorder="1" applyAlignment="1" applyProtection="1">
      <alignment horizontal="center" vertical="center"/>
      <protection/>
    </xf>
    <xf numFmtId="37" fontId="33" fillId="0" borderId="24" xfId="53" applyFont="1" applyFill="1" applyBorder="1" applyAlignment="1" applyProtection="1">
      <alignment horizontal="left"/>
      <protection/>
    </xf>
    <xf numFmtId="3" fontId="27" fillId="0" borderId="35" xfId="53" applyNumberFormat="1" applyFont="1" applyFill="1" applyBorder="1" applyAlignment="1">
      <alignment horizontal="right"/>
      <protection/>
    </xf>
    <xf numFmtId="3" fontId="27" fillId="0" borderId="36" xfId="53" applyNumberFormat="1" applyFont="1" applyFill="1" applyBorder="1">
      <alignment/>
      <protection/>
    </xf>
    <xf numFmtId="3" fontId="27" fillId="0" borderId="37" xfId="53" applyNumberFormat="1" applyFont="1" applyFill="1" applyBorder="1">
      <alignment/>
      <protection/>
    </xf>
    <xf numFmtId="3" fontId="27" fillId="0" borderId="38" xfId="53" applyNumberFormat="1" applyFont="1" applyFill="1" applyBorder="1">
      <alignment/>
      <protection/>
    </xf>
    <xf numFmtId="3" fontId="27" fillId="0" borderId="0" xfId="53" applyNumberFormat="1" applyFont="1" applyFill="1" applyBorder="1">
      <alignment/>
      <protection/>
    </xf>
    <xf numFmtId="3" fontId="27" fillId="0" borderId="36" xfId="53" applyNumberFormat="1" applyFont="1" applyFill="1" applyBorder="1" applyAlignment="1">
      <alignment horizontal="right"/>
      <protection/>
    </xf>
    <xf numFmtId="37" fontId="27" fillId="0" borderId="43" xfId="53" applyFont="1" applyFill="1" applyBorder="1" applyProtection="1">
      <alignment/>
      <protection/>
    </xf>
    <xf numFmtId="37" fontId="27" fillId="0" borderId="36" xfId="53" applyFont="1" applyFill="1" applyBorder="1" applyAlignment="1" applyProtection="1">
      <alignment horizontal="right"/>
      <protection/>
    </xf>
    <xf numFmtId="37" fontId="27" fillId="0" borderId="36" xfId="53" applyFont="1" applyFill="1" applyBorder="1" applyProtection="1">
      <alignment/>
      <protection/>
    </xf>
    <xf numFmtId="37" fontId="27" fillId="0" borderId="0" xfId="53" applyFont="1" applyFill="1" applyBorder="1" applyAlignment="1" applyProtection="1">
      <alignment horizontal="right"/>
      <protection/>
    </xf>
    <xf numFmtId="37" fontId="27" fillId="0" borderId="38" xfId="53" applyFont="1" applyBorder="1">
      <alignment/>
      <protection/>
    </xf>
    <xf numFmtId="37" fontId="27" fillId="0" borderId="0" xfId="53" applyFont="1">
      <alignment/>
      <protection/>
    </xf>
    <xf numFmtId="37" fontId="25" fillId="0" borderId="49" xfId="53" applyFont="1" applyFill="1" applyBorder="1" applyAlignment="1" applyProtection="1">
      <alignment horizontal="left"/>
      <protection/>
    </xf>
    <xf numFmtId="37" fontId="25" fillId="0" borderId="50" xfId="53" applyFont="1" applyFill="1" applyBorder="1" applyAlignment="1" applyProtection="1">
      <alignment horizontal="left"/>
      <protection/>
    </xf>
    <xf numFmtId="37" fontId="23" fillId="0" borderId="28" xfId="53" applyFont="1" applyFill="1" applyBorder="1" applyAlignment="1" applyProtection="1">
      <alignment horizontal="right"/>
      <protection/>
    </xf>
    <xf numFmtId="37" fontId="23" fillId="0" borderId="51" xfId="53" applyFont="1" applyFill="1" applyBorder="1" applyAlignment="1" applyProtection="1">
      <alignment horizontal="right"/>
      <protection/>
    </xf>
    <xf numFmtId="37" fontId="23" fillId="0" borderId="48" xfId="53" applyFont="1" applyFill="1" applyBorder="1" applyAlignment="1" applyProtection="1">
      <alignment horizontal="right"/>
      <protection/>
    </xf>
    <xf numFmtId="37" fontId="23" fillId="0" borderId="52" xfId="53" applyFont="1" applyFill="1" applyBorder="1" applyAlignment="1" applyProtection="1">
      <alignment horizontal="right"/>
      <protection/>
    </xf>
    <xf numFmtId="37" fontId="23" fillId="0" borderId="30" xfId="53" applyFont="1" applyFill="1" applyBorder="1" applyProtection="1">
      <alignment/>
      <protection/>
    </xf>
    <xf numFmtId="37" fontId="23" fillId="0" borderId="29" xfId="53" applyFont="1" applyFill="1" applyBorder="1" applyProtection="1">
      <alignment/>
      <protection/>
    </xf>
    <xf numFmtId="37" fontId="23" fillId="0" borderId="52" xfId="53" applyFont="1" applyBorder="1" applyAlignment="1" applyProtection="1">
      <alignment horizontal="right"/>
      <protection/>
    </xf>
    <xf numFmtId="37" fontId="25" fillId="0" borderId="23" xfId="53" applyFont="1" applyFill="1" applyBorder="1" applyAlignment="1" applyProtection="1">
      <alignment horizontal="left"/>
      <protection/>
    </xf>
    <xf numFmtId="37" fontId="23" fillId="0" borderId="0" xfId="53" applyFont="1" applyBorder="1" applyAlignment="1" applyProtection="1">
      <alignment horizontal="right"/>
      <protection/>
    </xf>
    <xf numFmtId="37" fontId="25" fillId="0" borderId="53" xfId="53" applyFont="1" applyFill="1" applyBorder="1" applyAlignment="1" applyProtection="1">
      <alignment horizontal="left"/>
      <protection/>
    </xf>
    <xf numFmtId="37" fontId="23" fillId="0" borderId="26" xfId="53" applyFont="1" applyBorder="1" applyAlignment="1" applyProtection="1">
      <alignment horizontal="right"/>
      <protection/>
    </xf>
    <xf numFmtId="37" fontId="23" fillId="0" borderId="47" xfId="53" applyFont="1" applyBorder="1">
      <alignment/>
      <protection/>
    </xf>
    <xf numFmtId="37" fontId="23" fillId="0" borderId="35" xfId="53" applyFont="1" applyFill="1" applyBorder="1" applyAlignment="1" applyProtection="1">
      <alignment horizontal="right"/>
      <protection/>
    </xf>
    <xf numFmtId="37" fontId="23" fillId="0" borderId="38" xfId="53" applyFont="1" applyFill="1" applyBorder="1" applyAlignment="1" applyProtection="1">
      <alignment horizontal="right"/>
      <protection/>
    </xf>
    <xf numFmtId="37" fontId="23" fillId="0" borderId="43" xfId="53" applyFont="1" applyFill="1" applyBorder="1" applyAlignment="1" applyProtection="1">
      <alignment horizontal="right"/>
      <protection/>
    </xf>
    <xf numFmtId="37" fontId="23" fillId="0" borderId="24" xfId="53" applyFont="1" applyFill="1" applyBorder="1">
      <alignment/>
      <protection/>
    </xf>
    <xf numFmtId="2" fontId="23" fillId="0" borderId="35" xfId="53" applyNumberFormat="1" applyFont="1" applyFill="1" applyBorder="1" applyAlignment="1" applyProtection="1">
      <alignment horizontal="right" indent="1"/>
      <protection/>
    </xf>
    <xf numFmtId="2" fontId="23" fillId="0" borderId="36" xfId="53" applyNumberFormat="1" applyFont="1" applyFill="1" applyBorder="1" applyAlignment="1" applyProtection="1">
      <alignment horizontal="center"/>
      <protection/>
    </xf>
    <xf numFmtId="2" fontId="23" fillId="0" borderId="37" xfId="53" applyNumberFormat="1" applyFont="1" applyFill="1" applyBorder="1" applyAlignment="1" applyProtection="1">
      <alignment horizontal="center"/>
      <protection/>
    </xf>
    <xf numFmtId="2" fontId="23" fillId="0" borderId="38" xfId="53" applyNumberFormat="1" applyFont="1" applyFill="1" applyBorder="1" applyAlignment="1" applyProtection="1">
      <alignment horizontal="center"/>
      <protection/>
    </xf>
    <xf numFmtId="2" fontId="23" fillId="0" borderId="43" xfId="53" applyNumberFormat="1" applyFont="1" applyFill="1" applyBorder="1" applyAlignment="1" applyProtection="1">
      <alignment horizontal="right" indent="1"/>
      <protection/>
    </xf>
    <xf numFmtId="2" fontId="23" fillId="0" borderId="36" xfId="53" applyNumberFormat="1" applyFont="1" applyFill="1" applyBorder="1" applyAlignment="1" applyProtection="1">
      <alignment horizontal="right" indent="1"/>
      <protection/>
    </xf>
    <xf numFmtId="2" fontId="23" fillId="0" borderId="37" xfId="53" applyNumberFormat="1" applyFont="1" applyFill="1" applyBorder="1" applyAlignment="1" applyProtection="1">
      <alignment horizontal="right" indent="1"/>
      <protection/>
    </xf>
    <xf numFmtId="2" fontId="23" fillId="0" borderId="38" xfId="53" applyNumberFormat="1" applyFont="1" applyFill="1" applyBorder="1" applyAlignment="1" applyProtection="1">
      <alignment horizontal="right" indent="1"/>
      <protection/>
    </xf>
    <xf numFmtId="37" fontId="23" fillId="0" borderId="44" xfId="53" applyFont="1" applyFill="1" applyBorder="1">
      <alignment/>
      <protection/>
    </xf>
    <xf numFmtId="2" fontId="23" fillId="0" borderId="45" xfId="53" applyNumberFormat="1" applyFont="1" applyFill="1" applyBorder="1" applyProtection="1">
      <alignment/>
      <protection/>
    </xf>
    <xf numFmtId="2" fontId="23" fillId="0" borderId="46" xfId="53" applyNumberFormat="1" applyFont="1" applyFill="1" applyBorder="1" applyProtection="1">
      <alignment/>
      <protection/>
    </xf>
    <xf numFmtId="2" fontId="23" fillId="0" borderId="27" xfId="53" applyNumberFormat="1" applyFont="1" applyFill="1" applyBorder="1" applyAlignment="1" applyProtection="1">
      <alignment horizontal="right" indent="1"/>
      <protection/>
    </xf>
    <xf numFmtId="2" fontId="23" fillId="0" borderId="46" xfId="53" applyNumberFormat="1" applyFont="1" applyFill="1" applyBorder="1" applyAlignment="1" applyProtection="1">
      <alignment horizontal="right" indent="1"/>
      <protection/>
    </xf>
    <xf numFmtId="2" fontId="23" fillId="0" borderId="26" xfId="53" applyNumberFormat="1" applyFont="1" applyBorder="1" applyAlignment="1" applyProtection="1">
      <alignment horizontal="right" indent="1"/>
      <protection/>
    </xf>
    <xf numFmtId="2" fontId="23" fillId="0" borderId="28" xfId="53" applyNumberFormat="1" applyFont="1" applyFill="1" applyBorder="1" applyProtection="1">
      <alignment/>
      <protection/>
    </xf>
    <xf numFmtId="2" fontId="23" fillId="0" borderId="29" xfId="53" applyNumberFormat="1" applyFont="1" applyFill="1" applyBorder="1" applyProtection="1">
      <alignment/>
      <protection/>
    </xf>
    <xf numFmtId="2" fontId="23" fillId="0" borderId="51" xfId="53" applyNumberFormat="1" applyFont="1" applyFill="1" applyBorder="1" applyAlignment="1" applyProtection="1">
      <alignment horizontal="center"/>
      <protection/>
    </xf>
    <xf numFmtId="2" fontId="23" fillId="0" borderId="48" xfId="53" applyNumberFormat="1" applyFont="1" applyFill="1" applyBorder="1" applyAlignment="1" applyProtection="1">
      <alignment horizontal="center"/>
      <protection/>
    </xf>
    <xf numFmtId="2" fontId="23" fillId="0" borderId="30" xfId="53" applyNumberFormat="1" applyFont="1" applyFill="1" applyBorder="1" applyAlignment="1" applyProtection="1">
      <alignment horizontal="right" indent="1"/>
      <protection/>
    </xf>
    <xf numFmtId="2" fontId="23" fillId="0" borderId="29" xfId="53" applyNumberFormat="1" applyFont="1" applyFill="1" applyBorder="1" applyAlignment="1" applyProtection="1">
      <alignment horizontal="right" indent="1"/>
      <protection/>
    </xf>
    <xf numFmtId="2" fontId="23" fillId="0" borderId="52" xfId="53" applyNumberFormat="1" applyFont="1" applyBorder="1" applyAlignment="1" applyProtection="1">
      <alignment horizontal="right" indent="1"/>
      <protection/>
    </xf>
    <xf numFmtId="37" fontId="25" fillId="0" borderId="54" xfId="53" applyFont="1" applyFill="1" applyBorder="1" applyAlignment="1" applyProtection="1">
      <alignment horizontal="left"/>
      <protection/>
    </xf>
    <xf numFmtId="37" fontId="25" fillId="0" borderId="55" xfId="53" applyFont="1" applyFill="1" applyBorder="1" applyAlignment="1" applyProtection="1">
      <alignment horizontal="left"/>
      <protection/>
    </xf>
    <xf numFmtId="2" fontId="23" fillId="0" borderId="31" xfId="53" applyNumberFormat="1" applyFont="1" applyFill="1" applyBorder="1" applyAlignment="1" applyProtection="1">
      <alignment horizontal="right" indent="1"/>
      <protection/>
    </xf>
    <xf numFmtId="2" fontId="23" fillId="0" borderId="32" xfId="53" applyNumberFormat="1" applyFont="1" applyFill="1" applyBorder="1" applyAlignment="1" applyProtection="1">
      <alignment horizontal="center"/>
      <protection/>
    </xf>
    <xf numFmtId="2" fontId="23" fillId="0" borderId="56" xfId="53" applyNumberFormat="1" applyFont="1" applyFill="1" applyBorder="1" applyAlignment="1" applyProtection="1">
      <alignment horizontal="center"/>
      <protection/>
    </xf>
    <xf numFmtId="2" fontId="23" fillId="0" borderId="57" xfId="53" applyNumberFormat="1" applyFont="1" applyFill="1" applyBorder="1" applyAlignment="1" applyProtection="1">
      <alignment horizontal="center"/>
      <protection/>
    </xf>
    <xf numFmtId="2" fontId="23" fillId="0" borderId="33" xfId="53" applyNumberFormat="1" applyFont="1" applyFill="1" applyBorder="1" applyAlignment="1" applyProtection="1">
      <alignment horizontal="right" indent="1"/>
      <protection/>
    </xf>
    <xf numFmtId="2" fontId="23" fillId="0" borderId="32" xfId="53" applyNumberFormat="1" applyFont="1" applyFill="1" applyBorder="1" applyAlignment="1" applyProtection="1">
      <alignment horizontal="right" indent="1"/>
      <protection/>
    </xf>
    <xf numFmtId="2" fontId="23" fillId="0" borderId="32" xfId="53" applyNumberFormat="1" applyFont="1" applyBorder="1" applyAlignment="1" applyProtection="1">
      <alignment horizontal="right" indent="1"/>
      <protection/>
    </xf>
    <xf numFmtId="2" fontId="23" fillId="0" borderId="57" xfId="53" applyNumberFormat="1" applyFont="1" applyBorder="1" applyAlignment="1" applyProtection="1">
      <alignment horizontal="right" indent="1"/>
      <protection/>
    </xf>
    <xf numFmtId="37" fontId="25" fillId="0" borderId="0" xfId="53" applyFont="1" applyFill="1" applyBorder="1">
      <alignment/>
      <protection/>
    </xf>
    <xf numFmtId="39" fontId="25" fillId="0" borderId="0" xfId="53" applyNumberFormat="1" applyFont="1" applyFill="1" applyBorder="1" applyProtection="1">
      <alignment/>
      <protection/>
    </xf>
    <xf numFmtId="39" fontId="25" fillId="0" borderId="0" xfId="53" applyNumberFormat="1" applyFont="1" applyBorder="1" applyProtection="1">
      <alignment/>
      <protection/>
    </xf>
    <xf numFmtId="37" fontId="23" fillId="0" borderId="0" xfId="53" applyFont="1" applyFill="1">
      <alignment/>
      <protection/>
    </xf>
    <xf numFmtId="2" fontId="23" fillId="0" borderId="0" xfId="53" applyNumberFormat="1" applyFont="1" applyFill="1">
      <alignment/>
      <protection/>
    </xf>
    <xf numFmtId="4" fontId="23" fillId="0" borderId="0" xfId="53" applyNumberFormat="1" applyFont="1">
      <alignment/>
      <protection/>
    </xf>
    <xf numFmtId="0" fontId="23" fillId="0" borderId="0" xfId="61" applyFont="1">
      <alignment/>
      <protection/>
    </xf>
    <xf numFmtId="49" fontId="25" fillId="22" borderId="58" xfId="61" applyNumberFormat="1" applyFont="1" applyFill="1" applyBorder="1" applyAlignment="1">
      <alignment horizontal="center" vertical="center" wrapText="1"/>
      <protection/>
    </xf>
    <xf numFmtId="49" fontId="25" fillId="22" borderId="59" xfId="61" applyNumberFormat="1" applyFont="1" applyFill="1" applyBorder="1" applyAlignment="1">
      <alignment horizontal="center" vertical="center" wrapText="1"/>
      <protection/>
    </xf>
    <xf numFmtId="49" fontId="25" fillId="22" borderId="42" xfId="61" applyNumberFormat="1" applyFont="1" applyFill="1" applyBorder="1" applyAlignment="1">
      <alignment horizontal="center" vertical="center" wrapText="1"/>
      <protection/>
    </xf>
    <xf numFmtId="49" fontId="23" fillId="0" borderId="0" xfId="61" applyNumberFormat="1" applyFont="1" applyAlignment="1">
      <alignment horizontal="center" vertical="center" wrapText="1"/>
      <protection/>
    </xf>
    <xf numFmtId="0" fontId="33" fillId="0" borderId="60" xfId="61" applyNumberFormat="1" applyFont="1" applyBorder="1">
      <alignment/>
      <protection/>
    </xf>
    <xf numFmtId="3" fontId="33" fillId="0" borderId="13" xfId="61" applyNumberFormat="1" applyFont="1" applyBorder="1">
      <alignment/>
      <protection/>
    </xf>
    <xf numFmtId="10" fontId="33" fillId="0" borderId="61" xfId="61" applyNumberFormat="1" applyFont="1" applyBorder="1">
      <alignment/>
      <protection/>
    </xf>
    <xf numFmtId="2" fontId="33" fillId="0" borderId="16" xfId="61" applyNumberFormat="1" applyFont="1" applyBorder="1">
      <alignment/>
      <protection/>
    </xf>
    <xf numFmtId="2" fontId="33" fillId="0" borderId="61" xfId="61" applyNumberFormat="1" applyFont="1" applyBorder="1">
      <alignment/>
      <protection/>
    </xf>
    <xf numFmtId="0" fontId="33" fillId="0" borderId="0" xfId="61" applyFont="1">
      <alignment/>
      <protection/>
    </xf>
    <xf numFmtId="0" fontId="23" fillId="0" borderId="62" xfId="61" applyNumberFormat="1" applyFont="1" applyBorder="1" quotePrefix="1">
      <alignment/>
      <protection/>
    </xf>
    <xf numFmtId="3" fontId="23" fillId="0" borderId="18" xfId="61" applyNumberFormat="1" applyFont="1" applyBorder="1">
      <alignment/>
      <protection/>
    </xf>
    <xf numFmtId="10" fontId="23" fillId="0" borderId="25" xfId="61" applyNumberFormat="1" applyFont="1" applyBorder="1">
      <alignment/>
      <protection/>
    </xf>
    <xf numFmtId="2" fontId="23" fillId="0" borderId="47" xfId="61" applyNumberFormat="1" applyFont="1" applyBorder="1">
      <alignment/>
      <protection/>
    </xf>
    <xf numFmtId="2" fontId="23" fillId="0" borderId="47" xfId="61" applyNumberFormat="1" applyFont="1" applyBorder="1" applyAlignment="1">
      <alignment horizontal="right"/>
      <protection/>
    </xf>
    <xf numFmtId="0" fontId="23" fillId="0" borderId="63" xfId="61" applyNumberFormat="1" applyFont="1" applyBorder="1" quotePrefix="1">
      <alignment/>
      <protection/>
    </xf>
    <xf numFmtId="3" fontId="23" fillId="0" borderId="10" xfId="61" applyNumberFormat="1" applyFont="1" applyBorder="1">
      <alignment/>
      <protection/>
    </xf>
    <xf numFmtId="10" fontId="23" fillId="0" borderId="56" xfId="61" applyNumberFormat="1" applyFont="1" applyBorder="1">
      <alignment/>
      <protection/>
    </xf>
    <xf numFmtId="2" fontId="23" fillId="0" borderId="57" xfId="61" applyNumberFormat="1" applyFont="1" applyBorder="1" applyAlignment="1">
      <alignment horizontal="right"/>
      <protection/>
    </xf>
    <xf numFmtId="2" fontId="23" fillId="0" borderId="57" xfId="61" applyNumberFormat="1" applyFont="1" applyBorder="1">
      <alignment/>
      <protection/>
    </xf>
    <xf numFmtId="0" fontId="36" fillId="0" borderId="0" xfId="54" applyNumberFormat="1" applyFont="1" applyFill="1" applyBorder="1">
      <alignment/>
      <protection/>
    </xf>
    <xf numFmtId="0" fontId="23" fillId="0" borderId="0" xfId="59" applyFont="1">
      <alignment/>
      <protection/>
    </xf>
    <xf numFmtId="49" fontId="25" fillId="22" borderId="58" xfId="59" applyNumberFormat="1" applyFont="1" applyFill="1" applyBorder="1" applyAlignment="1">
      <alignment horizontal="center" vertical="center" wrapText="1"/>
      <protection/>
    </xf>
    <xf numFmtId="49" fontId="25" fillId="22" borderId="59" xfId="59" applyNumberFormat="1" applyFont="1" applyFill="1" applyBorder="1" applyAlignment="1">
      <alignment horizontal="center" vertical="center" wrapText="1"/>
      <protection/>
    </xf>
    <xf numFmtId="49" fontId="25" fillId="22" borderId="42" xfId="59" applyNumberFormat="1" applyFont="1" applyFill="1" applyBorder="1" applyAlignment="1">
      <alignment horizontal="center" vertical="center" wrapText="1"/>
      <protection/>
    </xf>
    <xf numFmtId="49" fontId="23" fillId="0" borderId="0" xfId="59" applyNumberFormat="1" applyFont="1" applyAlignment="1">
      <alignment horizontal="center" vertical="center" wrapText="1"/>
      <protection/>
    </xf>
    <xf numFmtId="0" fontId="33" fillId="0" borderId="60" xfId="59" applyNumberFormat="1" applyFont="1" applyBorder="1">
      <alignment/>
      <protection/>
    </xf>
    <xf numFmtId="3" fontId="33" fillId="0" borderId="13" xfId="59" applyNumberFormat="1" applyFont="1" applyBorder="1">
      <alignment/>
      <protection/>
    </xf>
    <xf numFmtId="10" fontId="33" fillId="0" borderId="61" xfId="59" applyNumberFormat="1" applyFont="1" applyBorder="1">
      <alignment/>
      <protection/>
    </xf>
    <xf numFmtId="2" fontId="33" fillId="0" borderId="16" xfId="59" applyNumberFormat="1" applyFont="1" applyBorder="1">
      <alignment/>
      <protection/>
    </xf>
    <xf numFmtId="2" fontId="33" fillId="0" borderId="61" xfId="59" applyNumberFormat="1" applyFont="1" applyBorder="1">
      <alignment/>
      <protection/>
    </xf>
    <xf numFmtId="0" fontId="33" fillId="0" borderId="0" xfId="59" applyFont="1">
      <alignment/>
      <protection/>
    </xf>
    <xf numFmtId="0" fontId="23" fillId="0" borderId="62" xfId="59" applyNumberFormat="1" applyFont="1" applyBorder="1" quotePrefix="1">
      <alignment/>
      <protection/>
    </xf>
    <xf numFmtId="3" fontId="23" fillId="0" borderId="18" xfId="59" applyNumberFormat="1" applyFont="1" applyBorder="1">
      <alignment/>
      <protection/>
    </xf>
    <xf numFmtId="10" fontId="23" fillId="0" borderId="25" xfId="59" applyNumberFormat="1" applyFont="1" applyBorder="1">
      <alignment/>
      <protection/>
    </xf>
    <xf numFmtId="2" fontId="23" fillId="0" borderId="47" xfId="59" applyNumberFormat="1" applyFont="1" applyBorder="1" applyAlignment="1">
      <alignment horizontal="right"/>
      <protection/>
    </xf>
    <xf numFmtId="2" fontId="23" fillId="0" borderId="47" xfId="59" applyNumberFormat="1" applyFont="1" applyBorder="1">
      <alignment/>
      <protection/>
    </xf>
    <xf numFmtId="0" fontId="23" fillId="0" borderId="63" xfId="59" applyNumberFormat="1" applyFont="1" applyBorder="1" quotePrefix="1">
      <alignment/>
      <protection/>
    </xf>
    <xf numFmtId="3" fontId="23" fillId="0" borderId="10" xfId="59" applyNumberFormat="1" applyFont="1" applyBorder="1">
      <alignment/>
      <protection/>
    </xf>
    <xf numFmtId="10" fontId="23" fillId="0" borderId="56" xfId="59" applyNumberFormat="1" applyFont="1" applyBorder="1">
      <alignment/>
      <protection/>
    </xf>
    <xf numFmtId="2" fontId="23" fillId="0" borderId="57" xfId="59" applyNumberFormat="1" applyFont="1" applyBorder="1" applyAlignment="1">
      <alignment horizontal="right"/>
      <protection/>
    </xf>
    <xf numFmtId="2" fontId="23" fillId="0" borderId="57" xfId="59" applyNumberFormat="1" applyFont="1" applyBorder="1">
      <alignment/>
      <protection/>
    </xf>
    <xf numFmtId="0" fontId="23" fillId="0" borderId="0" xfId="60" applyFont="1">
      <alignment/>
      <protection/>
    </xf>
    <xf numFmtId="1" fontId="23" fillId="0" borderId="0" xfId="60" applyNumberFormat="1" applyFont="1" applyAlignment="1">
      <alignment horizontal="center" vertical="center" wrapText="1"/>
      <protection/>
    </xf>
    <xf numFmtId="49" fontId="25" fillId="22" borderId="10" xfId="60" applyNumberFormat="1" applyFont="1" applyFill="1" applyBorder="1" applyAlignment="1">
      <alignment horizontal="center" vertical="center" wrapText="1"/>
      <protection/>
    </xf>
    <xf numFmtId="49" fontId="25" fillId="22" borderId="11" xfId="60" applyNumberFormat="1" applyFont="1" applyFill="1" applyBorder="1" applyAlignment="1">
      <alignment horizontal="center" vertical="center" wrapText="1"/>
      <protection/>
    </xf>
    <xf numFmtId="49" fontId="25" fillId="22" borderId="28" xfId="60" applyNumberFormat="1" applyFont="1" applyFill="1" applyBorder="1" applyAlignment="1">
      <alignment horizontal="center" vertical="center" wrapText="1"/>
      <protection/>
    </xf>
    <xf numFmtId="49" fontId="25" fillId="22" borderId="29" xfId="60" applyNumberFormat="1" applyFont="1" applyFill="1" applyBorder="1" applyAlignment="1">
      <alignment horizontal="center" vertical="center" wrapText="1"/>
      <protection/>
    </xf>
    <xf numFmtId="0" fontId="37" fillId="0" borderId="12" xfId="60" applyNumberFormat="1" applyFont="1" applyBorder="1">
      <alignment/>
      <protection/>
    </xf>
    <xf numFmtId="3" fontId="37" fillId="0" borderId="60" xfId="60" applyNumberFormat="1" applyFont="1" applyBorder="1">
      <alignment/>
      <protection/>
    </xf>
    <xf numFmtId="3" fontId="37" fillId="0" borderId="15" xfId="60" applyNumberFormat="1" applyFont="1" applyBorder="1">
      <alignment/>
      <protection/>
    </xf>
    <xf numFmtId="3" fontId="37" fillId="0" borderId="14" xfId="60" applyNumberFormat="1" applyFont="1" applyBorder="1">
      <alignment/>
      <protection/>
    </xf>
    <xf numFmtId="10" fontId="37" fillId="0" borderId="16" xfId="60" applyNumberFormat="1" applyFont="1" applyBorder="1">
      <alignment/>
      <protection/>
    </xf>
    <xf numFmtId="0" fontId="37" fillId="0" borderId="0" xfId="60" applyFont="1">
      <alignment/>
      <protection/>
    </xf>
    <xf numFmtId="0" fontId="23" fillId="0" borderId="23" xfId="60" applyFont="1" applyBorder="1">
      <alignment/>
      <protection/>
    </xf>
    <xf numFmtId="3" fontId="23" fillId="0" borderId="18" xfId="60" applyNumberFormat="1" applyFont="1" applyBorder="1">
      <alignment/>
      <protection/>
    </xf>
    <xf numFmtId="3" fontId="23" fillId="0" borderId="19" xfId="60" applyNumberFormat="1" applyFont="1" applyBorder="1">
      <alignment/>
      <protection/>
    </xf>
    <xf numFmtId="10" fontId="23" fillId="0" borderId="20" xfId="60" applyNumberFormat="1" applyFont="1" applyBorder="1">
      <alignment/>
      <protection/>
    </xf>
    <xf numFmtId="10" fontId="23" fillId="0" borderId="20" xfId="60" applyNumberFormat="1" applyFont="1" applyBorder="1" applyAlignment="1">
      <alignment horizontal="right"/>
      <protection/>
    </xf>
    <xf numFmtId="0" fontId="23" fillId="0" borderId="17" xfId="60" applyFont="1" applyBorder="1">
      <alignment/>
      <protection/>
    </xf>
    <xf numFmtId="0" fontId="23" fillId="0" borderId="21" xfId="60" applyFont="1" applyBorder="1">
      <alignment/>
      <protection/>
    </xf>
    <xf numFmtId="3" fontId="23" fillId="0" borderId="10" xfId="60" applyNumberFormat="1" applyFont="1" applyBorder="1">
      <alignment/>
      <protection/>
    </xf>
    <xf numFmtId="3" fontId="23" fillId="0" borderId="11" xfId="60" applyNumberFormat="1" applyFont="1" applyBorder="1">
      <alignment/>
      <protection/>
    </xf>
    <xf numFmtId="10" fontId="23" fillId="0" borderId="22" xfId="60" applyNumberFormat="1" applyFont="1" applyBorder="1">
      <alignment/>
      <protection/>
    </xf>
    <xf numFmtId="10" fontId="23" fillId="0" borderId="22" xfId="60" applyNumberFormat="1" applyFont="1" applyBorder="1" applyAlignment="1">
      <alignment horizontal="right"/>
      <protection/>
    </xf>
    <xf numFmtId="0" fontId="28" fillId="0" borderId="0" xfId="60" applyFont="1">
      <alignment/>
      <protection/>
    </xf>
    <xf numFmtId="3" fontId="23" fillId="0" borderId="0" xfId="60" applyNumberFormat="1" applyFont="1">
      <alignment/>
      <protection/>
    </xf>
    <xf numFmtId="10" fontId="23" fillId="0" borderId="47" xfId="60" applyNumberFormat="1" applyFont="1" applyBorder="1">
      <alignment/>
      <protection/>
    </xf>
    <xf numFmtId="10" fontId="23" fillId="0" borderId="57" xfId="60" applyNumberFormat="1" applyFont="1" applyBorder="1">
      <alignment/>
      <protection/>
    </xf>
    <xf numFmtId="0" fontId="23" fillId="0" borderId="0" xfId="61" applyFont="1" applyAlignment="1">
      <alignment vertical="center"/>
      <protection/>
    </xf>
    <xf numFmtId="49" fontId="25" fillId="22" borderId="64" xfId="61" applyNumberFormat="1" applyFont="1" applyFill="1" applyBorder="1" applyAlignment="1">
      <alignment horizontal="center" vertical="center" wrapText="1"/>
      <protection/>
    </xf>
    <xf numFmtId="1" fontId="25" fillId="22" borderId="65" xfId="61" applyNumberFormat="1" applyFont="1" applyFill="1" applyBorder="1" applyAlignment="1">
      <alignment horizontal="center" vertical="center" wrapText="1"/>
      <protection/>
    </xf>
    <xf numFmtId="1" fontId="25" fillId="22" borderId="59" xfId="61" applyNumberFormat="1" applyFont="1" applyFill="1" applyBorder="1" applyAlignment="1">
      <alignment horizontal="center" vertical="center" wrapText="1"/>
      <protection/>
    </xf>
    <xf numFmtId="1" fontId="25" fillId="22" borderId="64" xfId="61" applyNumberFormat="1" applyFont="1" applyFill="1" applyBorder="1" applyAlignment="1">
      <alignment horizontal="center" vertical="center" wrapText="1"/>
      <protection/>
    </xf>
    <xf numFmtId="1" fontId="23" fillId="0" borderId="0" xfId="61" applyNumberFormat="1" applyFont="1" applyAlignment="1">
      <alignment horizontal="center" vertical="center" wrapText="1"/>
      <protection/>
    </xf>
    <xf numFmtId="0" fontId="33" fillId="0" borderId="12" xfId="61" applyNumberFormat="1" applyFont="1" applyBorder="1">
      <alignment/>
      <protection/>
    </xf>
    <xf numFmtId="10" fontId="33" fillId="0" borderId="16" xfId="61" applyNumberFormat="1" applyFont="1" applyBorder="1">
      <alignment/>
      <protection/>
    </xf>
    <xf numFmtId="3" fontId="33" fillId="0" borderId="14" xfId="61" applyNumberFormat="1" applyFont="1" applyBorder="1">
      <alignment/>
      <protection/>
    </xf>
    <xf numFmtId="0" fontId="23" fillId="0" borderId="66" xfId="61" applyNumberFormat="1" applyFont="1" applyBorder="1">
      <alignment/>
      <protection/>
    </xf>
    <xf numFmtId="3" fontId="23" fillId="0" borderId="53" xfId="61" applyNumberFormat="1" applyFont="1" applyBorder="1">
      <alignment/>
      <protection/>
    </xf>
    <xf numFmtId="10" fontId="23" fillId="0" borderId="46" xfId="61" applyNumberFormat="1" applyFont="1" applyBorder="1">
      <alignment/>
      <protection/>
    </xf>
    <xf numFmtId="10" fontId="23" fillId="0" borderId="47" xfId="61" applyNumberFormat="1" applyFont="1" applyBorder="1">
      <alignment/>
      <protection/>
    </xf>
    <xf numFmtId="3" fontId="23" fillId="0" borderId="26" xfId="61" applyNumberFormat="1" applyFont="1" applyBorder="1">
      <alignment/>
      <protection/>
    </xf>
    <xf numFmtId="0" fontId="23" fillId="0" borderId="67" xfId="61" applyNumberFormat="1" applyFont="1" applyBorder="1">
      <alignment/>
      <protection/>
    </xf>
    <xf numFmtId="3" fontId="23" fillId="0" borderId="54" xfId="61" applyNumberFormat="1" applyFont="1" applyBorder="1">
      <alignment/>
      <protection/>
    </xf>
    <xf numFmtId="10" fontId="23" fillId="0" borderId="32" xfId="61" applyNumberFormat="1" applyFont="1" applyBorder="1">
      <alignment/>
      <protection/>
    </xf>
    <xf numFmtId="10" fontId="23" fillId="0" borderId="57" xfId="61" applyNumberFormat="1" applyFont="1" applyBorder="1">
      <alignment/>
      <protection/>
    </xf>
    <xf numFmtId="3" fontId="23" fillId="0" borderId="68" xfId="61" applyNumberFormat="1" applyFont="1" applyBorder="1">
      <alignment/>
      <protection/>
    </xf>
    <xf numFmtId="0" fontId="23" fillId="0" borderId="0" xfId="62" applyFont="1">
      <alignment/>
      <protection/>
    </xf>
    <xf numFmtId="49" fontId="25" fillId="22" borderId="58" xfId="62" applyNumberFormat="1" applyFont="1" applyFill="1" applyBorder="1" applyAlignment="1">
      <alignment horizontal="center" vertical="center" wrapText="1"/>
      <protection/>
    </xf>
    <xf numFmtId="10" fontId="25" fillId="22" borderId="69" xfId="62" applyNumberFormat="1" applyFont="1" applyFill="1" applyBorder="1" applyAlignment="1">
      <alignment horizontal="center" vertical="center" wrapText="1"/>
      <protection/>
    </xf>
    <xf numFmtId="10" fontId="25" fillId="22" borderId="59" xfId="62" applyNumberFormat="1" applyFont="1" applyFill="1" applyBorder="1" applyAlignment="1">
      <alignment horizontal="center" vertical="center" wrapText="1"/>
      <protection/>
    </xf>
    <xf numFmtId="1" fontId="23" fillId="0" borderId="0" xfId="62" applyNumberFormat="1" applyFont="1" applyAlignment="1">
      <alignment horizontal="center" vertical="center" wrapText="1"/>
      <protection/>
    </xf>
    <xf numFmtId="0" fontId="38" fillId="0" borderId="70" xfId="62" applyNumberFormat="1" applyFont="1" applyBorder="1" applyAlignment="1">
      <alignment vertical="center"/>
      <protection/>
    </xf>
    <xf numFmtId="3" fontId="38" fillId="0" borderId="71" xfId="62" applyNumberFormat="1" applyFont="1" applyBorder="1" applyAlignment="1">
      <alignment vertical="center"/>
      <protection/>
    </xf>
    <xf numFmtId="10" fontId="38" fillId="0" borderId="40" xfId="62" applyNumberFormat="1" applyFont="1" applyBorder="1" applyAlignment="1">
      <alignment vertical="center"/>
      <protection/>
    </xf>
    <xf numFmtId="3" fontId="38" fillId="0" borderId="40" xfId="62" applyNumberFormat="1" applyFont="1" applyBorder="1" applyAlignment="1">
      <alignment vertical="center"/>
      <protection/>
    </xf>
    <xf numFmtId="10" fontId="38" fillId="0" borderId="42" xfId="62" applyNumberFormat="1" applyFont="1" applyBorder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26" fillId="16" borderId="12" xfId="62" applyNumberFormat="1" applyFont="1" applyFill="1" applyBorder="1">
      <alignment/>
      <protection/>
    </xf>
    <xf numFmtId="3" fontId="26" fillId="16" borderId="60" xfId="62" applyNumberFormat="1" applyFont="1" applyFill="1" applyBorder="1">
      <alignment/>
      <protection/>
    </xf>
    <xf numFmtId="10" fontId="26" fillId="16" borderId="15" xfId="62" applyNumberFormat="1" applyFont="1" applyFill="1" applyBorder="1">
      <alignment/>
      <protection/>
    </xf>
    <xf numFmtId="3" fontId="26" fillId="16" borderId="72" xfId="62" applyNumberFormat="1" applyFont="1" applyFill="1" applyBorder="1">
      <alignment/>
      <protection/>
    </xf>
    <xf numFmtId="10" fontId="26" fillId="16" borderId="61" xfId="62" applyNumberFormat="1" applyFont="1" applyFill="1" applyBorder="1">
      <alignment/>
      <protection/>
    </xf>
    <xf numFmtId="10" fontId="26" fillId="16" borderId="16" xfId="62" applyNumberFormat="1" applyFont="1" applyFill="1" applyBorder="1">
      <alignment/>
      <protection/>
    </xf>
    <xf numFmtId="0" fontId="24" fillId="0" borderId="0" xfId="62" applyFont="1" applyFill="1">
      <alignment/>
      <protection/>
    </xf>
    <xf numFmtId="10" fontId="24" fillId="0" borderId="0" xfId="62" applyNumberFormat="1" applyFont="1" applyFill="1">
      <alignment/>
      <protection/>
    </xf>
    <xf numFmtId="3" fontId="24" fillId="0" borderId="0" xfId="62" applyNumberFormat="1" applyFont="1" applyFill="1">
      <alignment/>
      <protection/>
    </xf>
    <xf numFmtId="0" fontId="23" fillId="0" borderId="17" xfId="62" applyNumberFormat="1" applyFont="1" applyBorder="1" quotePrefix="1">
      <alignment/>
      <protection/>
    </xf>
    <xf numFmtId="3" fontId="23" fillId="0" borderId="62" xfId="62" applyNumberFormat="1" applyFont="1" applyBorder="1">
      <alignment/>
      <protection/>
    </xf>
    <xf numFmtId="10" fontId="23" fillId="0" borderId="19" xfId="62" applyNumberFormat="1" applyFont="1" applyBorder="1">
      <alignment/>
      <protection/>
    </xf>
    <xf numFmtId="3" fontId="23" fillId="0" borderId="73" xfId="62" applyNumberFormat="1" applyFont="1" applyBorder="1" quotePrefix="1">
      <alignment/>
      <protection/>
    </xf>
    <xf numFmtId="10" fontId="23" fillId="0" borderId="74" xfId="62" applyNumberFormat="1" applyFont="1" applyBorder="1">
      <alignment/>
      <protection/>
    </xf>
    <xf numFmtId="10" fontId="23" fillId="0" borderId="20" xfId="62" applyNumberFormat="1" applyFont="1" applyBorder="1">
      <alignment/>
      <protection/>
    </xf>
    <xf numFmtId="10" fontId="23" fillId="0" borderId="0" xfId="62" applyNumberFormat="1" applyFont="1" applyFill="1" applyBorder="1">
      <alignment/>
      <protection/>
    </xf>
    <xf numFmtId="3" fontId="26" fillId="16" borderId="14" xfId="62" applyNumberFormat="1" applyFont="1" applyFill="1" applyBorder="1">
      <alignment/>
      <protection/>
    </xf>
    <xf numFmtId="3" fontId="26" fillId="16" borderId="15" xfId="62" applyNumberFormat="1" applyFont="1" applyFill="1" applyBorder="1">
      <alignment/>
      <protection/>
    </xf>
    <xf numFmtId="3" fontId="26" fillId="16" borderId="13" xfId="62" applyNumberFormat="1" applyFont="1" applyFill="1" applyBorder="1">
      <alignment/>
      <protection/>
    </xf>
    <xf numFmtId="10" fontId="26" fillId="0" borderId="0" xfId="62" applyNumberFormat="1" applyFont="1" applyFill="1" applyBorder="1">
      <alignment/>
      <protection/>
    </xf>
    <xf numFmtId="0" fontId="26" fillId="0" borderId="0" xfId="62" applyFont="1" applyFill="1">
      <alignment/>
      <protection/>
    </xf>
    <xf numFmtId="3" fontId="23" fillId="0" borderId="75" xfId="62" applyNumberFormat="1" applyFont="1" applyBorder="1">
      <alignment/>
      <protection/>
    </xf>
    <xf numFmtId="3" fontId="23" fillId="0" borderId="19" xfId="62" applyNumberFormat="1" applyFont="1" applyBorder="1" quotePrefix="1">
      <alignment/>
      <protection/>
    </xf>
    <xf numFmtId="3" fontId="23" fillId="0" borderId="18" xfId="62" applyNumberFormat="1" applyFont="1" applyBorder="1">
      <alignment/>
      <protection/>
    </xf>
    <xf numFmtId="0" fontId="23" fillId="0" borderId="17" xfId="62" applyNumberFormat="1" applyFont="1" applyBorder="1">
      <alignment/>
      <protection/>
    </xf>
    <xf numFmtId="3" fontId="23" fillId="0" borderId="10" xfId="62" applyNumberFormat="1" applyFont="1" applyBorder="1">
      <alignment/>
      <protection/>
    </xf>
    <xf numFmtId="10" fontId="23" fillId="0" borderId="11" xfId="62" applyNumberFormat="1" applyFont="1" applyBorder="1">
      <alignment/>
      <protection/>
    </xf>
    <xf numFmtId="3" fontId="23" fillId="0" borderId="11" xfId="62" applyNumberFormat="1" applyFont="1" applyBorder="1" quotePrefix="1">
      <alignment/>
      <protection/>
    </xf>
    <xf numFmtId="10" fontId="23" fillId="0" borderId="76" xfId="62" applyNumberFormat="1" applyFont="1" applyBorder="1">
      <alignment/>
      <protection/>
    </xf>
    <xf numFmtId="10" fontId="23" fillId="0" borderId="22" xfId="62" applyNumberFormat="1" applyFont="1" applyBorder="1">
      <alignment/>
      <protection/>
    </xf>
    <xf numFmtId="0" fontId="26" fillId="16" borderId="70" xfId="62" applyNumberFormat="1" applyFont="1" applyFill="1" applyBorder="1">
      <alignment/>
      <protection/>
    </xf>
    <xf numFmtId="3" fontId="26" fillId="16" borderId="71" xfId="62" applyNumberFormat="1" applyFont="1" applyFill="1" applyBorder="1">
      <alignment/>
      <protection/>
    </xf>
    <xf numFmtId="10" fontId="26" fillId="16" borderId="40" xfId="62" applyNumberFormat="1" applyFont="1" applyFill="1" applyBorder="1">
      <alignment/>
      <protection/>
    </xf>
    <xf numFmtId="3" fontId="26" fillId="16" borderId="40" xfId="62" applyNumberFormat="1" applyFont="1" applyFill="1" applyBorder="1">
      <alignment/>
      <protection/>
    </xf>
    <xf numFmtId="10" fontId="26" fillId="16" borderId="42" xfId="62" applyNumberFormat="1" applyFont="1" applyFill="1" applyBorder="1">
      <alignment/>
      <protection/>
    </xf>
    <xf numFmtId="0" fontId="23" fillId="0" borderId="12" xfId="62" applyNumberFormat="1" applyFont="1" applyBorder="1" quotePrefix="1">
      <alignment/>
      <protection/>
    </xf>
    <xf numFmtId="3" fontId="23" fillId="0" borderId="13" xfId="62" applyNumberFormat="1" applyFont="1" applyBorder="1">
      <alignment/>
      <protection/>
    </xf>
    <xf numFmtId="10" fontId="23" fillId="0" borderId="15" xfId="62" applyNumberFormat="1" applyFont="1" applyBorder="1">
      <alignment/>
      <protection/>
    </xf>
    <xf numFmtId="3" fontId="23" fillId="0" borderId="15" xfId="62" applyNumberFormat="1" applyFont="1" applyBorder="1" quotePrefix="1">
      <alignment/>
      <protection/>
    </xf>
    <xf numFmtId="10" fontId="23" fillId="0" borderId="16" xfId="62" applyNumberFormat="1" applyFont="1" applyBorder="1">
      <alignment/>
      <protection/>
    </xf>
    <xf numFmtId="10" fontId="23" fillId="0" borderId="61" xfId="62" applyNumberFormat="1" applyFont="1" applyBorder="1">
      <alignment/>
      <protection/>
    </xf>
    <xf numFmtId="3" fontId="23" fillId="0" borderId="15" xfId="62" applyNumberFormat="1" applyFont="1" applyBorder="1">
      <alignment/>
      <protection/>
    </xf>
    <xf numFmtId="3" fontId="23" fillId="0" borderId="19" xfId="62" applyNumberFormat="1" applyFont="1" applyBorder="1">
      <alignment/>
      <protection/>
    </xf>
    <xf numFmtId="10" fontId="23" fillId="0" borderId="0" xfId="62" applyNumberFormat="1" applyFont="1">
      <alignment/>
      <protection/>
    </xf>
    <xf numFmtId="0" fontId="23" fillId="0" borderId="21" xfId="62" applyNumberFormat="1" applyFont="1" applyBorder="1" quotePrefix="1">
      <alignment/>
      <protection/>
    </xf>
    <xf numFmtId="3" fontId="23" fillId="0" borderId="11" xfId="62" applyNumberFormat="1" applyFont="1" applyBorder="1">
      <alignment/>
      <protection/>
    </xf>
    <xf numFmtId="0" fontId="36" fillId="0" borderId="0" xfId="62" applyNumberFormat="1" applyFont="1" applyFill="1" applyBorder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vertical="center"/>
      <protection/>
    </xf>
    <xf numFmtId="49" fontId="25" fillId="22" borderId="64" xfId="63" applyNumberFormat="1" applyFont="1" applyFill="1" applyBorder="1" applyAlignment="1">
      <alignment horizontal="center" vertical="center" wrapText="1"/>
      <protection/>
    </xf>
    <xf numFmtId="1" fontId="25" fillId="22" borderId="65" xfId="63" applyNumberFormat="1" applyFont="1" applyFill="1" applyBorder="1" applyAlignment="1">
      <alignment horizontal="center" vertical="center" wrapText="1"/>
      <protection/>
    </xf>
    <xf numFmtId="1" fontId="25" fillId="22" borderId="59" xfId="63" applyNumberFormat="1" applyFont="1" applyFill="1" applyBorder="1" applyAlignment="1">
      <alignment horizontal="center" vertical="center" wrapText="1"/>
      <protection/>
    </xf>
    <xf numFmtId="1" fontId="25" fillId="22" borderId="64" xfId="63" applyNumberFormat="1" applyFont="1" applyFill="1" applyBorder="1" applyAlignment="1">
      <alignment horizontal="center" vertical="center" wrapText="1"/>
      <protection/>
    </xf>
    <xf numFmtId="1" fontId="23" fillId="0" borderId="0" xfId="63" applyNumberFormat="1" applyFont="1" applyAlignment="1">
      <alignment horizontal="center" vertical="center" wrapText="1"/>
      <protection/>
    </xf>
    <xf numFmtId="0" fontId="33" fillId="0" borderId="12" xfId="63" applyNumberFormat="1" applyFont="1" applyBorder="1">
      <alignment/>
      <protection/>
    </xf>
    <xf numFmtId="3" fontId="33" fillId="0" borderId="13" xfId="63" applyNumberFormat="1" applyFont="1" applyBorder="1">
      <alignment/>
      <protection/>
    </xf>
    <xf numFmtId="10" fontId="33" fillId="0" borderId="16" xfId="63" applyNumberFormat="1" applyFont="1" applyBorder="1">
      <alignment/>
      <protection/>
    </xf>
    <xf numFmtId="3" fontId="33" fillId="0" borderId="14" xfId="63" applyNumberFormat="1" applyFont="1" applyBorder="1">
      <alignment/>
      <protection/>
    </xf>
    <xf numFmtId="0" fontId="33" fillId="0" borderId="0" xfId="63" applyFont="1">
      <alignment/>
      <protection/>
    </xf>
    <xf numFmtId="0" fontId="23" fillId="0" borderId="66" xfId="63" applyNumberFormat="1" applyFont="1" applyBorder="1">
      <alignment/>
      <protection/>
    </xf>
    <xf numFmtId="3" fontId="23" fillId="0" borderId="53" xfId="63" applyNumberFormat="1" applyFont="1" applyBorder="1">
      <alignment/>
      <protection/>
    </xf>
    <xf numFmtId="10" fontId="23" fillId="0" borderId="46" xfId="63" applyNumberFormat="1" applyFont="1" applyBorder="1">
      <alignment/>
      <protection/>
    </xf>
    <xf numFmtId="10" fontId="23" fillId="0" borderId="47" xfId="63" applyNumberFormat="1" applyFont="1" applyBorder="1">
      <alignment/>
      <protection/>
    </xf>
    <xf numFmtId="0" fontId="23" fillId="0" borderId="67" xfId="63" applyNumberFormat="1" applyFont="1" applyBorder="1">
      <alignment/>
      <protection/>
    </xf>
    <xf numFmtId="3" fontId="23" fillId="0" borderId="54" xfId="63" applyNumberFormat="1" applyFont="1" applyBorder="1">
      <alignment/>
      <protection/>
    </xf>
    <xf numFmtId="10" fontId="23" fillId="0" borderId="32" xfId="63" applyNumberFormat="1" applyFont="1" applyBorder="1">
      <alignment/>
      <protection/>
    </xf>
    <xf numFmtId="10" fontId="23" fillId="0" borderId="57" xfId="63" applyNumberFormat="1" applyFont="1" applyBorder="1">
      <alignment/>
      <protection/>
    </xf>
    <xf numFmtId="0" fontId="23" fillId="0" borderId="0" xfId="64" applyFont="1">
      <alignment/>
      <protection/>
    </xf>
    <xf numFmtId="49" fontId="25" fillId="22" borderId="58" xfId="64" applyNumberFormat="1" applyFont="1" applyFill="1" applyBorder="1" applyAlignment="1">
      <alignment horizontal="center" vertical="center" wrapText="1"/>
      <protection/>
    </xf>
    <xf numFmtId="1" fontId="25" fillId="22" borderId="69" xfId="64" applyNumberFormat="1" applyFont="1" applyFill="1" applyBorder="1" applyAlignment="1">
      <alignment horizontal="center" vertical="center" wrapText="1"/>
      <protection/>
    </xf>
    <xf numFmtId="1" fontId="25" fillId="22" borderId="59" xfId="64" applyNumberFormat="1" applyFont="1" applyFill="1" applyBorder="1" applyAlignment="1">
      <alignment horizontal="center" vertical="center" wrapText="1"/>
      <protection/>
    </xf>
    <xf numFmtId="1" fontId="23" fillId="0" borderId="0" xfId="64" applyNumberFormat="1" applyFont="1" applyAlignment="1">
      <alignment horizontal="center" vertical="center" wrapText="1"/>
      <protection/>
    </xf>
    <xf numFmtId="0" fontId="33" fillId="0" borderId="12" xfId="64" applyNumberFormat="1" applyFont="1" applyBorder="1">
      <alignment/>
      <protection/>
    </xf>
    <xf numFmtId="3" fontId="33" fillId="0" borderId="13" xfId="64" applyNumberFormat="1" applyFont="1" applyBorder="1">
      <alignment/>
      <protection/>
    </xf>
    <xf numFmtId="10" fontId="33" fillId="0" borderId="15" xfId="64" applyNumberFormat="1" applyFont="1" applyBorder="1">
      <alignment/>
      <protection/>
    </xf>
    <xf numFmtId="3" fontId="33" fillId="0" borderId="15" xfId="64" applyNumberFormat="1" applyFont="1" applyBorder="1">
      <alignment/>
      <protection/>
    </xf>
    <xf numFmtId="10" fontId="33" fillId="0" borderId="16" xfId="64" applyNumberFormat="1" applyFont="1" applyBorder="1">
      <alignment/>
      <protection/>
    </xf>
    <xf numFmtId="3" fontId="33" fillId="0" borderId="14" xfId="64" applyNumberFormat="1" applyFont="1" applyBorder="1">
      <alignment/>
      <protection/>
    </xf>
    <xf numFmtId="0" fontId="33" fillId="0" borderId="0" xfId="64" applyFont="1">
      <alignment/>
      <protection/>
    </xf>
    <xf numFmtId="0" fontId="23" fillId="16" borderId="17" xfId="64" applyNumberFormat="1" applyFont="1" applyFill="1" applyBorder="1">
      <alignment/>
      <protection/>
    </xf>
    <xf numFmtId="3" fontId="23" fillId="16" borderId="62" xfId="64" applyNumberFormat="1" applyFont="1" applyFill="1" applyBorder="1">
      <alignment/>
      <protection/>
    </xf>
    <xf numFmtId="10" fontId="23" fillId="16" borderId="19" xfId="64" applyNumberFormat="1" applyFont="1" applyFill="1" applyBorder="1">
      <alignment/>
      <protection/>
    </xf>
    <xf numFmtId="3" fontId="23" fillId="16" borderId="73" xfId="64" applyNumberFormat="1" applyFont="1" applyFill="1" applyBorder="1">
      <alignment/>
      <protection/>
    </xf>
    <xf numFmtId="10" fontId="23" fillId="16" borderId="20" xfId="64" applyNumberFormat="1" applyFont="1" applyFill="1" applyBorder="1">
      <alignment/>
      <protection/>
    </xf>
    <xf numFmtId="3" fontId="33" fillId="0" borderId="0" xfId="64" applyNumberFormat="1" applyFont="1">
      <alignment/>
      <protection/>
    </xf>
    <xf numFmtId="0" fontId="23" fillId="0" borderId="17" xfId="64" applyNumberFormat="1" applyFont="1" applyBorder="1" quotePrefix="1">
      <alignment/>
      <protection/>
    </xf>
    <xf numFmtId="3" fontId="23" fillId="0" borderId="62" xfId="64" applyNumberFormat="1" applyFont="1" applyBorder="1">
      <alignment/>
      <protection/>
    </xf>
    <xf numFmtId="10" fontId="23" fillId="0" borderId="19" xfId="64" applyNumberFormat="1" applyFont="1" applyBorder="1">
      <alignment/>
      <protection/>
    </xf>
    <xf numFmtId="3" fontId="23" fillId="0" borderId="73" xfId="64" applyNumberFormat="1" applyFont="1" applyBorder="1" quotePrefix="1">
      <alignment/>
      <protection/>
    </xf>
    <xf numFmtId="10" fontId="23" fillId="0" borderId="20" xfId="64" applyNumberFormat="1" applyFont="1" applyBorder="1">
      <alignment/>
      <protection/>
    </xf>
    <xf numFmtId="3" fontId="23" fillId="0" borderId="73" xfId="64" applyNumberFormat="1" applyFont="1" applyBorder="1">
      <alignment/>
      <protection/>
    </xf>
    <xf numFmtId="10" fontId="23" fillId="0" borderId="0" xfId="64" applyNumberFormat="1" applyFont="1" applyFill="1" applyBorder="1">
      <alignment/>
      <protection/>
    </xf>
    <xf numFmtId="3" fontId="23" fillId="0" borderId="0" xfId="64" applyNumberFormat="1" applyFont="1">
      <alignment/>
      <protection/>
    </xf>
    <xf numFmtId="10" fontId="23" fillId="0" borderId="20" xfId="64" applyNumberFormat="1" applyFont="1" applyBorder="1" applyAlignment="1">
      <alignment horizontal="right"/>
      <protection/>
    </xf>
    <xf numFmtId="0" fontId="23" fillId="16" borderId="12" xfId="64" applyNumberFormat="1" applyFont="1" applyFill="1" applyBorder="1">
      <alignment/>
      <protection/>
    </xf>
    <xf numFmtId="3" fontId="23" fillId="16" borderId="60" xfId="64" applyNumberFormat="1" applyFont="1" applyFill="1" applyBorder="1">
      <alignment/>
      <protection/>
    </xf>
    <xf numFmtId="10" fontId="23" fillId="16" borderId="61" xfId="64" applyNumberFormat="1" applyFont="1" applyFill="1" applyBorder="1">
      <alignment/>
      <protection/>
    </xf>
    <xf numFmtId="3" fontId="23" fillId="16" borderId="15" xfId="64" applyNumberFormat="1" applyFont="1" applyFill="1" applyBorder="1">
      <alignment/>
      <protection/>
    </xf>
    <xf numFmtId="10" fontId="23" fillId="16" borderId="16" xfId="64" applyNumberFormat="1" applyFont="1" applyFill="1" applyBorder="1">
      <alignment/>
      <protection/>
    </xf>
    <xf numFmtId="10" fontId="23" fillId="16" borderId="15" xfId="64" applyNumberFormat="1" applyFont="1" applyFill="1" applyBorder="1">
      <alignment/>
      <protection/>
    </xf>
    <xf numFmtId="3" fontId="23" fillId="16" borderId="72" xfId="64" applyNumberFormat="1" applyFont="1" applyFill="1" applyBorder="1">
      <alignment/>
      <protection/>
    </xf>
    <xf numFmtId="0" fontId="23" fillId="0" borderId="66" xfId="64" applyNumberFormat="1" applyFont="1" applyBorder="1" quotePrefix="1">
      <alignment/>
      <protection/>
    </xf>
    <xf numFmtId="3" fontId="23" fillId="0" borderId="53" xfId="64" applyNumberFormat="1" applyFont="1" applyBorder="1">
      <alignment/>
      <protection/>
    </xf>
    <xf numFmtId="3" fontId="23" fillId="0" borderId="26" xfId="64" applyNumberFormat="1" applyFont="1" applyBorder="1" quotePrefix="1">
      <alignment/>
      <protection/>
    </xf>
    <xf numFmtId="3" fontId="23" fillId="0" borderId="26" xfId="64" applyNumberFormat="1" applyFont="1" applyBorder="1">
      <alignment/>
      <protection/>
    </xf>
    <xf numFmtId="10" fontId="23" fillId="0" borderId="47" xfId="64" applyNumberFormat="1" applyFont="1" applyBorder="1">
      <alignment/>
      <protection/>
    </xf>
    <xf numFmtId="3" fontId="23" fillId="16" borderId="72" xfId="64" applyNumberFormat="1" applyFont="1" applyFill="1" applyBorder="1" quotePrefix="1">
      <alignment/>
      <protection/>
    </xf>
    <xf numFmtId="0" fontId="23" fillId="16" borderId="77" xfId="64" applyNumberFormat="1" applyFont="1" applyFill="1" applyBorder="1">
      <alignment/>
      <protection/>
    </xf>
    <xf numFmtId="3" fontId="23" fillId="16" borderId="64" xfId="64" applyNumberFormat="1" applyFont="1" applyFill="1" applyBorder="1">
      <alignment/>
      <protection/>
    </xf>
    <xf numFmtId="10" fontId="23" fillId="16" borderId="69" xfId="64" applyNumberFormat="1" applyFont="1" applyFill="1" applyBorder="1">
      <alignment/>
      <protection/>
    </xf>
    <xf numFmtId="3" fontId="23" fillId="16" borderId="69" xfId="64" applyNumberFormat="1" applyFont="1" applyFill="1" applyBorder="1" quotePrefix="1">
      <alignment/>
      <protection/>
    </xf>
    <xf numFmtId="10" fontId="23" fillId="16" borderId="59" xfId="64" applyNumberFormat="1" applyFont="1" applyFill="1" applyBorder="1" applyAlignment="1">
      <alignment horizontal="right"/>
      <protection/>
    </xf>
    <xf numFmtId="0" fontId="23" fillId="0" borderId="0" xfId="65" applyFont="1" applyFill="1">
      <alignment/>
      <protection/>
    </xf>
    <xf numFmtId="1" fontId="23" fillId="0" borderId="0" xfId="65" applyNumberFormat="1" applyFont="1" applyFill="1" applyAlignment="1">
      <alignment horizontal="center" vertical="center" wrapText="1"/>
      <protection/>
    </xf>
    <xf numFmtId="49" fontId="25" fillId="22" borderId="10" xfId="65" applyNumberFormat="1" applyFont="1" applyFill="1" applyBorder="1" applyAlignment="1">
      <alignment horizontal="center" vertical="center" wrapText="1"/>
      <protection/>
    </xf>
    <xf numFmtId="49" fontId="25" fillId="22" borderId="11" xfId="65" applyNumberFormat="1" applyFont="1" applyFill="1" applyBorder="1" applyAlignment="1">
      <alignment horizontal="center" vertical="center" wrapText="1"/>
      <protection/>
    </xf>
    <xf numFmtId="0" fontId="37" fillId="0" borderId="70" xfId="65" applyNumberFormat="1" applyFont="1" applyFill="1" applyBorder="1">
      <alignment/>
      <protection/>
    </xf>
    <xf numFmtId="3" fontId="37" fillId="0" borderId="71" xfId="65" applyNumberFormat="1" applyFont="1" applyFill="1" applyBorder="1">
      <alignment/>
      <protection/>
    </xf>
    <xf numFmtId="3" fontId="37" fillId="0" borderId="39" xfId="65" applyNumberFormat="1" applyFont="1" applyFill="1" applyBorder="1">
      <alignment/>
      <protection/>
    </xf>
    <xf numFmtId="3" fontId="37" fillId="0" borderId="40" xfId="65" applyNumberFormat="1" applyFont="1" applyFill="1" applyBorder="1">
      <alignment/>
      <protection/>
    </xf>
    <xf numFmtId="10" fontId="37" fillId="0" borderId="42" xfId="65" applyNumberFormat="1" applyFont="1" applyFill="1" applyBorder="1">
      <alignment/>
      <protection/>
    </xf>
    <xf numFmtId="10" fontId="37" fillId="0" borderId="42" xfId="65" applyNumberFormat="1" applyFont="1" applyFill="1" applyBorder="1" applyAlignment="1">
      <alignment horizontal="right"/>
      <protection/>
    </xf>
    <xf numFmtId="0" fontId="37" fillId="0" borderId="0" xfId="65" applyFont="1" applyFill="1">
      <alignment/>
      <protection/>
    </xf>
    <xf numFmtId="0" fontId="26" fillId="16" borderId="12" xfId="65" applyFont="1" applyFill="1" applyBorder="1">
      <alignment/>
      <protection/>
    </xf>
    <xf numFmtId="3" fontId="26" fillId="16" borderId="13" xfId="65" applyNumberFormat="1" applyFont="1" applyFill="1" applyBorder="1">
      <alignment/>
      <protection/>
    </xf>
    <xf numFmtId="3" fontId="26" fillId="16" borderId="15" xfId="65" applyNumberFormat="1" applyFont="1" applyFill="1" applyBorder="1">
      <alignment/>
      <protection/>
    </xf>
    <xf numFmtId="10" fontId="26" fillId="16" borderId="16" xfId="65" applyNumberFormat="1" applyFont="1" applyFill="1" applyBorder="1">
      <alignment/>
      <protection/>
    </xf>
    <xf numFmtId="10" fontId="26" fillId="16" borderId="16" xfId="65" applyNumberFormat="1" applyFont="1" applyFill="1" applyBorder="1" applyAlignment="1">
      <alignment horizontal="right"/>
      <protection/>
    </xf>
    <xf numFmtId="0" fontId="24" fillId="0" borderId="0" xfId="65" applyFont="1" applyFill="1">
      <alignment/>
      <protection/>
    </xf>
    <xf numFmtId="0" fontId="23" fillId="0" borderId="17" xfId="65" applyFont="1" applyFill="1" applyBorder="1">
      <alignment/>
      <protection/>
    </xf>
    <xf numFmtId="3" fontId="23" fillId="0" borderId="18" xfId="65" applyNumberFormat="1" applyFont="1" applyFill="1" applyBorder="1">
      <alignment/>
      <protection/>
    </xf>
    <xf numFmtId="3" fontId="23" fillId="0" borderId="19" xfId="65" applyNumberFormat="1" applyFont="1" applyFill="1" applyBorder="1">
      <alignment/>
      <protection/>
    </xf>
    <xf numFmtId="10" fontId="23" fillId="0" borderId="20" xfId="65" applyNumberFormat="1" applyFont="1" applyFill="1" applyBorder="1">
      <alignment/>
      <protection/>
    </xf>
    <xf numFmtId="10" fontId="23" fillId="0" borderId="20" xfId="65" applyNumberFormat="1" applyFont="1" applyFill="1" applyBorder="1" applyAlignment="1">
      <alignment horizontal="right"/>
      <protection/>
    </xf>
    <xf numFmtId="0" fontId="23" fillId="0" borderId="21" xfId="65" applyFont="1" applyFill="1" applyBorder="1">
      <alignment/>
      <protection/>
    </xf>
    <xf numFmtId="3" fontId="23" fillId="0" borderId="10" xfId="65" applyNumberFormat="1" applyFont="1" applyFill="1" applyBorder="1">
      <alignment/>
      <protection/>
    </xf>
    <xf numFmtId="3" fontId="23" fillId="0" borderId="11" xfId="65" applyNumberFormat="1" applyFont="1" applyFill="1" applyBorder="1">
      <alignment/>
      <protection/>
    </xf>
    <xf numFmtId="10" fontId="23" fillId="0" borderId="22" xfId="65" applyNumberFormat="1" applyFont="1" applyFill="1" applyBorder="1">
      <alignment/>
      <protection/>
    </xf>
    <xf numFmtId="10" fontId="23" fillId="0" borderId="22" xfId="65" applyNumberFormat="1" applyFont="1" applyFill="1" applyBorder="1" applyAlignment="1">
      <alignment horizontal="right"/>
      <protection/>
    </xf>
    <xf numFmtId="0" fontId="23" fillId="0" borderId="66" xfId="65" applyFont="1" applyFill="1" applyBorder="1">
      <alignment/>
      <protection/>
    </xf>
    <xf numFmtId="3" fontId="23" fillId="0" borderId="45" xfId="65" applyNumberFormat="1" applyFont="1" applyFill="1" applyBorder="1">
      <alignment/>
      <protection/>
    </xf>
    <xf numFmtId="3" fontId="23" fillId="0" borderId="46" xfId="65" applyNumberFormat="1" applyFont="1" applyFill="1" applyBorder="1">
      <alignment/>
      <protection/>
    </xf>
    <xf numFmtId="10" fontId="23" fillId="0" borderId="47" xfId="65" applyNumberFormat="1" applyFont="1" applyFill="1" applyBorder="1">
      <alignment/>
      <protection/>
    </xf>
    <xf numFmtId="10" fontId="23" fillId="0" borderId="47" xfId="65" applyNumberFormat="1" applyFont="1" applyFill="1" applyBorder="1" applyAlignment="1">
      <alignment horizontal="right"/>
      <protection/>
    </xf>
    <xf numFmtId="0" fontId="26" fillId="16" borderId="66" xfId="65" applyFont="1" applyFill="1" applyBorder="1">
      <alignment/>
      <protection/>
    </xf>
    <xf numFmtId="3" fontId="26" fillId="16" borderId="45" xfId="65" applyNumberFormat="1" applyFont="1" applyFill="1" applyBorder="1">
      <alignment/>
      <protection/>
    </xf>
    <xf numFmtId="3" fontId="26" fillId="16" borderId="46" xfId="65" applyNumberFormat="1" applyFont="1" applyFill="1" applyBorder="1">
      <alignment/>
      <protection/>
    </xf>
    <xf numFmtId="10" fontId="26" fillId="16" borderId="47" xfId="65" applyNumberFormat="1" applyFont="1" applyFill="1" applyBorder="1">
      <alignment/>
      <protection/>
    </xf>
    <xf numFmtId="10" fontId="26" fillId="16" borderId="47" xfId="65" applyNumberFormat="1" applyFont="1" applyFill="1" applyBorder="1" applyAlignment="1">
      <alignment horizontal="right"/>
      <protection/>
    </xf>
    <xf numFmtId="10" fontId="26" fillId="16" borderId="20" xfId="65" applyNumberFormat="1" applyFont="1" applyFill="1" applyBorder="1" applyAlignment="1">
      <alignment horizontal="right"/>
      <protection/>
    </xf>
    <xf numFmtId="0" fontId="25" fillId="0" borderId="0" xfId="65" applyFont="1" applyFill="1">
      <alignment/>
      <protection/>
    </xf>
    <xf numFmtId="0" fontId="23" fillId="16" borderId="78" xfId="65" applyFont="1" applyFill="1" applyBorder="1">
      <alignment/>
      <protection/>
    </xf>
    <xf numFmtId="3" fontId="23" fillId="16" borderId="64" xfId="65" applyNumberFormat="1" applyFont="1" applyFill="1" applyBorder="1">
      <alignment/>
      <protection/>
    </xf>
    <xf numFmtId="3" fontId="23" fillId="16" borderId="69" xfId="65" applyNumberFormat="1" applyFont="1" applyFill="1" applyBorder="1">
      <alignment/>
      <protection/>
    </xf>
    <xf numFmtId="10" fontId="23" fillId="16" borderId="59" xfId="65" applyNumberFormat="1" applyFont="1" applyFill="1" applyBorder="1">
      <alignment/>
      <protection/>
    </xf>
    <xf numFmtId="10" fontId="23" fillId="16" borderId="59" xfId="65" applyNumberFormat="1" applyFont="1" applyFill="1" applyBorder="1" applyAlignment="1">
      <alignment horizontal="right"/>
      <protection/>
    </xf>
    <xf numFmtId="0" fontId="22" fillId="22" borderId="77" xfId="67" applyFont="1" applyFill="1" applyBorder="1" applyAlignment="1">
      <alignment horizontal="centerContinuous" vertical="center"/>
      <protection/>
    </xf>
    <xf numFmtId="3" fontId="40" fillId="22" borderId="79" xfId="67" applyNumberFormat="1" applyFont="1" applyFill="1" applyBorder="1" applyAlignment="1">
      <alignment horizontal="centerContinuous" vertical="center"/>
      <protection/>
    </xf>
    <xf numFmtId="0" fontId="40" fillId="22" borderId="79" xfId="67" applyFont="1" applyFill="1" applyBorder="1" applyAlignment="1">
      <alignment horizontal="centerContinuous" vertical="center"/>
      <protection/>
    </xf>
    <xf numFmtId="0" fontId="40" fillId="22" borderId="65" xfId="67" applyFont="1" applyFill="1" applyBorder="1" applyAlignment="1">
      <alignment horizontal="centerContinuous" vertical="center"/>
      <protection/>
    </xf>
    <xf numFmtId="0" fontId="23" fillId="0" borderId="0" xfId="67" applyFont="1">
      <alignment/>
      <protection/>
    </xf>
    <xf numFmtId="198" fontId="23" fillId="0" borderId="0" xfId="67" applyNumberFormat="1" applyFont="1">
      <alignment/>
      <protection/>
    </xf>
    <xf numFmtId="3" fontId="24" fillId="22" borderId="77" xfId="67" applyNumberFormat="1" applyFont="1" applyFill="1" applyBorder="1" applyAlignment="1">
      <alignment horizontal="centerContinuous"/>
      <protection/>
    </xf>
    <xf numFmtId="0" fontId="24" fillId="22" borderId="79" xfId="67" applyFont="1" applyFill="1" applyBorder="1" applyAlignment="1">
      <alignment horizontal="centerContinuous"/>
      <protection/>
    </xf>
    <xf numFmtId="3" fontId="24" fillId="22" borderId="79" xfId="67" applyNumberFormat="1" applyFont="1" applyFill="1" applyBorder="1" applyAlignment="1">
      <alignment horizontal="centerContinuous"/>
      <protection/>
    </xf>
    <xf numFmtId="0" fontId="24" fillId="22" borderId="65" xfId="67" applyFont="1" applyFill="1" applyBorder="1" applyAlignment="1">
      <alignment horizontal="centerContinuous"/>
      <protection/>
    </xf>
    <xf numFmtId="49" fontId="24" fillId="22" borderId="58" xfId="67" applyNumberFormat="1" applyFont="1" applyFill="1" applyBorder="1" applyAlignment="1">
      <alignment horizontal="center" vertical="center" wrapText="1"/>
      <protection/>
    </xf>
    <xf numFmtId="10" fontId="24" fillId="22" borderId="69" xfId="67" applyNumberFormat="1" applyFont="1" applyFill="1" applyBorder="1" applyAlignment="1">
      <alignment horizontal="center" vertical="center" wrapText="1"/>
      <protection/>
    </xf>
    <xf numFmtId="10" fontId="24" fillId="22" borderId="59" xfId="67" applyNumberFormat="1" applyFont="1" applyFill="1" applyBorder="1" applyAlignment="1">
      <alignment horizontal="center" vertical="center" wrapText="1"/>
      <protection/>
    </xf>
    <xf numFmtId="3" fontId="24" fillId="22" borderId="64" xfId="66" applyNumberFormat="1" applyFont="1" applyFill="1" applyBorder="1" applyAlignment="1">
      <alignment horizontal="center" vertical="center" wrapText="1"/>
      <protection/>
    </xf>
    <xf numFmtId="10" fontId="24" fillId="22" borderId="80" xfId="66" applyNumberFormat="1" applyFont="1" applyFill="1" applyBorder="1" applyAlignment="1">
      <alignment horizontal="center" vertical="center" wrapText="1"/>
      <protection/>
    </xf>
    <xf numFmtId="1" fontId="23" fillId="0" borderId="0" xfId="67" applyNumberFormat="1" applyFont="1" applyAlignment="1">
      <alignment horizontal="center" vertical="center" wrapText="1"/>
      <protection/>
    </xf>
    <xf numFmtId="198" fontId="23" fillId="0" borderId="0" xfId="67" applyNumberFormat="1" applyFont="1" applyAlignment="1">
      <alignment horizontal="center" vertical="center" wrapText="1"/>
      <protection/>
    </xf>
    <xf numFmtId="0" fontId="38" fillId="0" borderId="70" xfId="67" applyNumberFormat="1" applyFont="1" applyBorder="1" applyAlignment="1">
      <alignment vertical="center"/>
      <protection/>
    </xf>
    <xf numFmtId="3" fontId="38" fillId="0" borderId="71" xfId="67" applyNumberFormat="1" applyFont="1" applyBorder="1" applyAlignment="1">
      <alignment vertical="center"/>
      <protection/>
    </xf>
    <xf numFmtId="10" fontId="38" fillId="0" borderId="40" xfId="67" applyNumberFormat="1" applyFont="1" applyBorder="1" applyAlignment="1">
      <alignment vertical="center"/>
      <protection/>
    </xf>
    <xf numFmtId="3" fontId="38" fillId="0" borderId="40" xfId="67" applyNumberFormat="1" applyFont="1" applyBorder="1" applyAlignment="1">
      <alignment vertical="center"/>
      <protection/>
    </xf>
    <xf numFmtId="10" fontId="38" fillId="0" borderId="42" xfId="67" applyNumberFormat="1" applyFont="1" applyBorder="1" applyAlignment="1">
      <alignment horizontal="right" vertical="center"/>
      <protection/>
    </xf>
    <xf numFmtId="10" fontId="38" fillId="0" borderId="42" xfId="67" applyNumberFormat="1" applyFont="1" applyBorder="1" applyAlignment="1">
      <alignment vertical="center"/>
      <protection/>
    </xf>
    <xf numFmtId="0" fontId="27" fillId="0" borderId="0" xfId="67" applyFont="1" applyAlignment="1">
      <alignment vertical="center"/>
      <protection/>
    </xf>
    <xf numFmtId="198" fontId="27" fillId="0" borderId="0" xfId="67" applyNumberFormat="1" applyFont="1" applyAlignment="1">
      <alignment vertical="center"/>
      <protection/>
    </xf>
    <xf numFmtId="0" fontId="26" fillId="16" borderId="12" xfId="67" applyNumberFormat="1" applyFont="1" applyFill="1" applyBorder="1">
      <alignment/>
      <protection/>
    </xf>
    <xf numFmtId="3" fontId="26" fillId="16" borderId="60" xfId="67" applyNumberFormat="1" applyFont="1" applyFill="1" applyBorder="1">
      <alignment/>
      <protection/>
    </xf>
    <xf numFmtId="10" fontId="26" fillId="16" borderId="15" xfId="67" applyNumberFormat="1" applyFont="1" applyFill="1" applyBorder="1">
      <alignment/>
      <protection/>
    </xf>
    <xf numFmtId="3" fontId="26" fillId="16" borderId="72" xfId="67" applyNumberFormat="1" applyFont="1" applyFill="1" applyBorder="1">
      <alignment/>
      <protection/>
    </xf>
    <xf numFmtId="10" fontId="26" fillId="16" borderId="16" xfId="67" applyNumberFormat="1" applyFont="1" applyFill="1" applyBorder="1" applyAlignment="1">
      <alignment horizontal="right"/>
      <protection/>
    </xf>
    <xf numFmtId="10" fontId="26" fillId="16" borderId="16" xfId="67" applyNumberFormat="1" applyFont="1" applyFill="1" applyBorder="1" applyAlignment="1">
      <alignment/>
      <protection/>
    </xf>
    <xf numFmtId="0" fontId="24" fillId="0" borderId="0" xfId="67" applyFont="1" applyFill="1">
      <alignment/>
      <protection/>
    </xf>
    <xf numFmtId="198" fontId="24" fillId="0" borderId="0" xfId="67" applyNumberFormat="1" applyFont="1" applyFill="1">
      <alignment/>
      <protection/>
    </xf>
    <xf numFmtId="3" fontId="24" fillId="0" borderId="0" xfId="67" applyNumberFormat="1" applyFont="1" applyFill="1">
      <alignment/>
      <protection/>
    </xf>
    <xf numFmtId="10" fontId="24" fillId="0" borderId="0" xfId="67" applyNumberFormat="1" applyFont="1" applyFill="1">
      <alignment/>
      <protection/>
    </xf>
    <xf numFmtId="0" fontId="23" fillId="0" borderId="17" xfId="67" applyNumberFormat="1" applyFont="1" applyFill="1" applyBorder="1" quotePrefix="1">
      <alignment/>
      <protection/>
    </xf>
    <xf numFmtId="3" fontId="23" fillId="0" borderId="62" xfId="67" applyNumberFormat="1" applyFont="1" applyFill="1" applyBorder="1">
      <alignment/>
      <protection/>
    </xf>
    <xf numFmtId="10" fontId="23" fillId="0" borderId="19" xfId="67" applyNumberFormat="1" applyFont="1" applyFill="1" applyBorder="1">
      <alignment/>
      <protection/>
    </xf>
    <xf numFmtId="3" fontId="23" fillId="0" borderId="73" xfId="67" applyNumberFormat="1" applyFont="1" applyFill="1" applyBorder="1" quotePrefix="1">
      <alignment/>
      <protection/>
    </xf>
    <xf numFmtId="10" fontId="23" fillId="0" borderId="20" xfId="67" applyNumberFormat="1" applyFont="1" applyFill="1" applyBorder="1" applyAlignment="1">
      <alignment horizontal="right"/>
      <protection/>
    </xf>
    <xf numFmtId="3" fontId="23" fillId="0" borderId="73" xfId="67" applyNumberFormat="1" applyFont="1" applyFill="1" applyBorder="1">
      <alignment/>
      <protection/>
    </xf>
    <xf numFmtId="10" fontId="23" fillId="0" borderId="20" xfId="67" applyNumberFormat="1" applyFont="1" applyFill="1" applyBorder="1" applyAlignment="1">
      <alignment/>
      <protection/>
    </xf>
    <xf numFmtId="10" fontId="23" fillId="0" borderId="0" xfId="67" applyNumberFormat="1" applyFont="1" applyFill="1" applyBorder="1">
      <alignment/>
      <protection/>
    </xf>
    <xf numFmtId="198" fontId="23" fillId="0" borderId="0" xfId="67" applyNumberFormat="1" applyFont="1" applyFill="1">
      <alignment/>
      <protection/>
    </xf>
    <xf numFmtId="0" fontId="23" fillId="0" borderId="0" xfId="67" applyFont="1" applyFill="1">
      <alignment/>
      <protection/>
    </xf>
    <xf numFmtId="3" fontId="26" fillId="16" borderId="13" xfId="67" applyNumberFormat="1" applyFont="1" applyFill="1" applyBorder="1">
      <alignment/>
      <protection/>
    </xf>
    <xf numFmtId="3" fontId="26" fillId="16" borderId="15" xfId="67" applyNumberFormat="1" applyFont="1" applyFill="1" applyBorder="1">
      <alignment/>
      <protection/>
    </xf>
    <xf numFmtId="10" fontId="26" fillId="0" borderId="0" xfId="67" applyNumberFormat="1" applyFont="1" applyFill="1" applyBorder="1">
      <alignment/>
      <protection/>
    </xf>
    <xf numFmtId="198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3" fontId="23" fillId="0" borderId="18" xfId="67" applyNumberFormat="1" applyFont="1" applyFill="1" applyBorder="1">
      <alignment/>
      <protection/>
    </xf>
    <xf numFmtId="3" fontId="23" fillId="0" borderId="19" xfId="67" applyNumberFormat="1" applyFont="1" applyFill="1" applyBorder="1" quotePrefix="1">
      <alignment/>
      <protection/>
    </xf>
    <xf numFmtId="3" fontId="26" fillId="16" borderId="14" xfId="67" applyNumberFormat="1" applyFont="1" applyFill="1" applyBorder="1">
      <alignment/>
      <protection/>
    </xf>
    <xf numFmtId="3" fontId="23" fillId="0" borderId="75" xfId="67" applyNumberFormat="1" applyFont="1" applyFill="1" applyBorder="1">
      <alignment/>
      <protection/>
    </xf>
    <xf numFmtId="0" fontId="26" fillId="16" borderId="78" xfId="67" applyNumberFormat="1" applyFont="1" applyFill="1" applyBorder="1">
      <alignment/>
      <protection/>
    </xf>
    <xf numFmtId="3" fontId="26" fillId="16" borderId="64" xfId="67" applyNumberFormat="1" applyFont="1" applyFill="1" applyBorder="1">
      <alignment/>
      <protection/>
    </xf>
    <xf numFmtId="10" fontId="26" fillId="16" borderId="69" xfId="67" applyNumberFormat="1" applyFont="1" applyFill="1" applyBorder="1">
      <alignment/>
      <protection/>
    </xf>
    <xf numFmtId="3" fontId="26" fillId="16" borderId="69" xfId="67" applyNumberFormat="1" applyFont="1" applyFill="1" applyBorder="1" quotePrefix="1">
      <alignment/>
      <protection/>
    </xf>
    <xf numFmtId="10" fontId="26" fillId="16" borderId="59" xfId="67" applyNumberFormat="1" applyFont="1" applyFill="1" applyBorder="1" applyAlignment="1">
      <alignment horizontal="right"/>
      <protection/>
    </xf>
    <xf numFmtId="0" fontId="36" fillId="0" borderId="0" xfId="67" applyNumberFormat="1" applyFont="1" applyFill="1" applyBorder="1">
      <alignment/>
      <protection/>
    </xf>
    <xf numFmtId="3" fontId="23" fillId="0" borderId="0" xfId="67" applyNumberFormat="1" applyFont="1" applyFill="1">
      <alignment/>
      <protection/>
    </xf>
    <xf numFmtId="10" fontId="23" fillId="0" borderId="0" xfId="67" applyNumberFormat="1" applyFont="1" applyFill="1">
      <alignment/>
      <protection/>
    </xf>
    <xf numFmtId="3" fontId="23" fillId="0" borderId="0" xfId="67" applyNumberFormat="1" applyFont="1">
      <alignment/>
      <protection/>
    </xf>
    <xf numFmtId="10" fontId="23" fillId="0" borderId="0" xfId="67" applyNumberFormat="1" applyFont="1">
      <alignment/>
      <protection/>
    </xf>
    <xf numFmtId="0" fontId="23" fillId="0" borderId="0" xfId="68" applyFont="1">
      <alignment/>
      <protection/>
    </xf>
    <xf numFmtId="49" fontId="25" fillId="22" borderId="58" xfId="68" applyNumberFormat="1" applyFont="1" applyFill="1" applyBorder="1" applyAlignment="1">
      <alignment horizontal="center" vertical="center" wrapText="1"/>
      <protection/>
    </xf>
    <xf numFmtId="1" fontId="25" fillId="22" borderId="69" xfId="68" applyNumberFormat="1" applyFont="1" applyFill="1" applyBorder="1" applyAlignment="1">
      <alignment horizontal="center" vertical="center" wrapText="1"/>
      <protection/>
    </xf>
    <xf numFmtId="1" fontId="25" fillId="22" borderId="59" xfId="68" applyNumberFormat="1" applyFont="1" applyFill="1" applyBorder="1" applyAlignment="1">
      <alignment horizontal="center" vertical="center" wrapText="1"/>
      <protection/>
    </xf>
    <xf numFmtId="1" fontId="23" fillId="0" borderId="0" xfId="68" applyNumberFormat="1" applyFont="1" applyAlignment="1">
      <alignment horizontal="center" vertical="center" wrapText="1"/>
      <protection/>
    </xf>
    <xf numFmtId="0" fontId="33" fillId="0" borderId="12" xfId="68" applyNumberFormat="1" applyFont="1" applyBorder="1">
      <alignment/>
      <protection/>
    </xf>
    <xf numFmtId="3" fontId="33" fillId="0" borderId="13" xfId="68" applyNumberFormat="1" applyFont="1" applyBorder="1">
      <alignment/>
      <protection/>
    </xf>
    <xf numFmtId="10" fontId="33" fillId="0" borderId="15" xfId="68" applyNumberFormat="1" applyFont="1" applyBorder="1">
      <alignment/>
      <protection/>
    </xf>
    <xf numFmtId="3" fontId="33" fillId="0" borderId="15" xfId="68" applyNumberFormat="1" applyFont="1" applyBorder="1">
      <alignment/>
      <protection/>
    </xf>
    <xf numFmtId="10" fontId="33" fillId="0" borderId="16" xfId="68" applyNumberFormat="1" applyFont="1" applyBorder="1">
      <alignment/>
      <protection/>
    </xf>
    <xf numFmtId="3" fontId="33" fillId="0" borderId="14" xfId="68" applyNumberFormat="1" applyFont="1" applyBorder="1">
      <alignment/>
      <protection/>
    </xf>
    <xf numFmtId="0" fontId="33" fillId="0" borderId="0" xfId="68" applyFont="1">
      <alignment/>
      <protection/>
    </xf>
    <xf numFmtId="0" fontId="23" fillId="16" borderId="17" xfId="68" applyNumberFormat="1" applyFont="1" applyFill="1" applyBorder="1">
      <alignment/>
      <protection/>
    </xf>
    <xf numFmtId="3" fontId="23" fillId="16" borderId="62" xfId="68" applyNumberFormat="1" applyFont="1" applyFill="1" applyBorder="1">
      <alignment/>
      <protection/>
    </xf>
    <xf numFmtId="10" fontId="23" fillId="16" borderId="19" xfId="68" applyNumberFormat="1" applyFont="1" applyFill="1" applyBorder="1">
      <alignment/>
      <protection/>
    </xf>
    <xf numFmtId="3" fontId="23" fillId="16" borderId="73" xfId="68" applyNumberFormat="1" applyFont="1" applyFill="1" applyBorder="1">
      <alignment/>
      <protection/>
    </xf>
    <xf numFmtId="10" fontId="23" fillId="16" borderId="20" xfId="68" applyNumberFormat="1" applyFont="1" applyFill="1" applyBorder="1">
      <alignment/>
      <protection/>
    </xf>
    <xf numFmtId="3" fontId="33" fillId="0" borderId="0" xfId="68" applyNumberFormat="1" applyFont="1">
      <alignment/>
      <protection/>
    </xf>
    <xf numFmtId="0" fontId="23" fillId="0" borderId="17" xfId="68" applyNumberFormat="1" applyFont="1" applyBorder="1" quotePrefix="1">
      <alignment/>
      <protection/>
    </xf>
    <xf numFmtId="3" fontId="23" fillId="0" borderId="62" xfId="68" applyNumberFormat="1" applyFont="1" applyBorder="1">
      <alignment/>
      <protection/>
    </xf>
    <xf numFmtId="10" fontId="23" fillId="0" borderId="19" xfId="68" applyNumberFormat="1" applyFont="1" applyBorder="1">
      <alignment/>
      <protection/>
    </xf>
    <xf numFmtId="3" fontId="23" fillId="0" borderId="73" xfId="68" applyNumberFormat="1" applyFont="1" applyBorder="1" quotePrefix="1">
      <alignment/>
      <protection/>
    </xf>
    <xf numFmtId="10" fontId="23" fillId="0" borderId="20" xfId="68" applyNumberFormat="1" applyFont="1" applyBorder="1">
      <alignment/>
      <protection/>
    </xf>
    <xf numFmtId="3" fontId="23" fillId="0" borderId="73" xfId="68" applyNumberFormat="1" applyFont="1" applyBorder="1">
      <alignment/>
      <protection/>
    </xf>
    <xf numFmtId="10" fontId="23" fillId="0" borderId="0" xfId="68" applyNumberFormat="1" applyFont="1" applyFill="1" applyBorder="1">
      <alignment/>
      <protection/>
    </xf>
    <xf numFmtId="0" fontId="23" fillId="16" borderId="12" xfId="68" applyNumberFormat="1" applyFont="1" applyFill="1" applyBorder="1">
      <alignment/>
      <protection/>
    </xf>
    <xf numFmtId="3" fontId="23" fillId="16" borderId="60" xfId="68" applyNumberFormat="1" applyFont="1" applyFill="1" applyBorder="1">
      <alignment/>
      <protection/>
    </xf>
    <xf numFmtId="10" fontId="23" fillId="16" borderId="61" xfId="68" applyNumberFormat="1" applyFont="1" applyFill="1" applyBorder="1">
      <alignment/>
      <protection/>
    </xf>
    <xf numFmtId="3" fontId="23" fillId="16" borderId="15" xfId="68" applyNumberFormat="1" applyFont="1" applyFill="1" applyBorder="1">
      <alignment/>
      <protection/>
    </xf>
    <xf numFmtId="10" fontId="23" fillId="16" borderId="16" xfId="68" applyNumberFormat="1" applyFont="1" applyFill="1" applyBorder="1">
      <alignment/>
      <protection/>
    </xf>
    <xf numFmtId="10" fontId="23" fillId="16" borderId="15" xfId="68" applyNumberFormat="1" applyFont="1" applyFill="1" applyBorder="1">
      <alignment/>
      <protection/>
    </xf>
    <xf numFmtId="3" fontId="23" fillId="16" borderId="72" xfId="68" applyNumberFormat="1" applyFont="1" applyFill="1" applyBorder="1">
      <alignment/>
      <protection/>
    </xf>
    <xf numFmtId="0" fontId="23" fillId="0" borderId="66" xfId="68" applyNumberFormat="1" applyFont="1" applyBorder="1" quotePrefix="1">
      <alignment/>
      <protection/>
    </xf>
    <xf numFmtId="3" fontId="23" fillId="0" borderId="53" xfId="68" applyNumberFormat="1" applyFont="1" applyBorder="1">
      <alignment/>
      <protection/>
    </xf>
    <xf numFmtId="3" fontId="23" fillId="0" borderId="26" xfId="68" applyNumberFormat="1" applyFont="1" applyBorder="1" quotePrefix="1">
      <alignment/>
      <protection/>
    </xf>
    <xf numFmtId="3" fontId="23" fillId="0" borderId="26" xfId="68" applyNumberFormat="1" applyFont="1" applyBorder="1">
      <alignment/>
      <protection/>
    </xf>
    <xf numFmtId="10" fontId="23" fillId="0" borderId="47" xfId="68" applyNumberFormat="1" applyFont="1" applyBorder="1">
      <alignment/>
      <protection/>
    </xf>
    <xf numFmtId="3" fontId="23" fillId="16" borderId="72" xfId="68" applyNumberFormat="1" applyFont="1" applyFill="1" applyBorder="1" quotePrefix="1">
      <alignment/>
      <protection/>
    </xf>
    <xf numFmtId="3" fontId="23" fillId="0" borderId="19" xfId="68" applyNumberFormat="1" applyFont="1" applyBorder="1">
      <alignment/>
      <protection/>
    </xf>
    <xf numFmtId="0" fontId="23" fillId="16" borderId="77" xfId="68" applyNumberFormat="1" applyFont="1" applyFill="1" applyBorder="1">
      <alignment/>
      <protection/>
    </xf>
    <xf numFmtId="3" fontId="23" fillId="16" borderId="64" xfId="68" applyNumberFormat="1" applyFont="1" applyFill="1" applyBorder="1">
      <alignment/>
      <protection/>
    </xf>
    <xf numFmtId="10" fontId="23" fillId="16" borderId="69" xfId="68" applyNumberFormat="1" applyFont="1" applyFill="1" applyBorder="1">
      <alignment/>
      <protection/>
    </xf>
    <xf numFmtId="3" fontId="23" fillId="16" borderId="69" xfId="68" applyNumberFormat="1" applyFont="1" applyFill="1" applyBorder="1" quotePrefix="1">
      <alignment/>
      <protection/>
    </xf>
    <xf numFmtId="10" fontId="23" fillId="16" borderId="59" xfId="68" applyNumberFormat="1" applyFont="1" applyFill="1" applyBorder="1" applyAlignment="1">
      <alignment horizontal="right"/>
      <protection/>
    </xf>
    <xf numFmtId="0" fontId="23" fillId="0" borderId="0" xfId="69" applyFont="1" applyFill="1">
      <alignment/>
      <protection/>
    </xf>
    <xf numFmtId="1" fontId="26" fillId="0" borderId="0" xfId="69" applyNumberFormat="1" applyFont="1" applyFill="1" applyAlignment="1">
      <alignment horizontal="center" vertical="center" wrapText="1"/>
      <protection/>
    </xf>
    <xf numFmtId="49" fontId="25" fillId="22" borderId="10" xfId="69" applyNumberFormat="1" applyFont="1" applyFill="1" applyBorder="1" applyAlignment="1">
      <alignment horizontal="center" vertical="center" wrapText="1"/>
      <protection/>
    </xf>
    <xf numFmtId="49" fontId="25" fillId="22" borderId="11" xfId="69" applyNumberFormat="1" applyFont="1" applyFill="1" applyBorder="1" applyAlignment="1">
      <alignment horizontal="center" vertical="center" wrapText="1"/>
      <protection/>
    </xf>
    <xf numFmtId="1" fontId="23" fillId="0" borderId="0" xfId="69" applyNumberFormat="1" applyFont="1" applyFill="1" applyAlignment="1">
      <alignment horizontal="center" vertical="center" wrapText="1"/>
      <protection/>
    </xf>
    <xf numFmtId="0" fontId="38" fillId="0" borderId="70" xfId="69" applyNumberFormat="1" applyFont="1" applyFill="1" applyBorder="1">
      <alignment/>
      <protection/>
    </xf>
    <xf numFmtId="3" fontId="38" fillId="0" borderId="71" xfId="69" applyNumberFormat="1" applyFont="1" applyFill="1" applyBorder="1">
      <alignment/>
      <protection/>
    </xf>
    <xf numFmtId="3" fontId="38" fillId="0" borderId="39" xfId="69" applyNumberFormat="1" applyFont="1" applyFill="1" applyBorder="1">
      <alignment/>
      <protection/>
    </xf>
    <xf numFmtId="3" fontId="38" fillId="0" borderId="40" xfId="69" applyNumberFormat="1" applyFont="1" applyFill="1" applyBorder="1">
      <alignment/>
      <protection/>
    </xf>
    <xf numFmtId="10" fontId="38" fillId="0" borderId="42" xfId="69" applyNumberFormat="1" applyFont="1" applyFill="1" applyBorder="1">
      <alignment/>
      <protection/>
    </xf>
    <xf numFmtId="10" fontId="38" fillId="0" borderId="42" xfId="69" applyNumberFormat="1" applyFont="1" applyFill="1" applyBorder="1" applyAlignment="1">
      <alignment horizontal="right"/>
      <protection/>
    </xf>
    <xf numFmtId="0" fontId="38" fillId="0" borderId="0" xfId="69" applyFont="1" applyFill="1">
      <alignment/>
      <protection/>
    </xf>
    <xf numFmtId="0" fontId="26" fillId="16" borderId="12" xfId="69" applyFont="1" applyFill="1" applyBorder="1">
      <alignment/>
      <protection/>
    </xf>
    <xf numFmtId="3" fontId="26" fillId="16" borderId="13" xfId="69" applyNumberFormat="1" applyFont="1" applyFill="1" applyBorder="1">
      <alignment/>
      <protection/>
    </xf>
    <xf numFmtId="3" fontId="26" fillId="16" borderId="15" xfId="69" applyNumberFormat="1" applyFont="1" applyFill="1" applyBorder="1">
      <alignment/>
      <protection/>
    </xf>
    <xf numFmtId="10" fontId="26" fillId="16" borderId="16" xfId="69" applyNumberFormat="1" applyFont="1" applyFill="1" applyBorder="1">
      <alignment/>
      <protection/>
    </xf>
    <xf numFmtId="10" fontId="26" fillId="16" borderId="16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0" fontId="23" fillId="0" borderId="17" xfId="69" applyFont="1" applyFill="1" applyBorder="1">
      <alignment/>
      <protection/>
    </xf>
    <xf numFmtId="3" fontId="23" fillId="0" borderId="18" xfId="69" applyNumberFormat="1" applyFont="1" applyFill="1" applyBorder="1">
      <alignment/>
      <protection/>
    </xf>
    <xf numFmtId="3" fontId="23" fillId="0" borderId="19" xfId="69" applyNumberFormat="1" applyFont="1" applyFill="1" applyBorder="1">
      <alignment/>
      <protection/>
    </xf>
    <xf numFmtId="10" fontId="23" fillId="0" borderId="20" xfId="69" applyNumberFormat="1" applyFont="1" applyFill="1" applyBorder="1">
      <alignment/>
      <protection/>
    </xf>
    <xf numFmtId="10" fontId="23" fillId="0" borderId="20" xfId="69" applyNumberFormat="1" applyFont="1" applyFill="1" applyBorder="1" applyAlignment="1">
      <alignment horizontal="right"/>
      <protection/>
    </xf>
    <xf numFmtId="0" fontId="23" fillId="0" borderId="21" xfId="69" applyFont="1" applyFill="1" applyBorder="1">
      <alignment/>
      <protection/>
    </xf>
    <xf numFmtId="3" fontId="23" fillId="0" borderId="10" xfId="69" applyNumberFormat="1" applyFont="1" applyFill="1" applyBorder="1">
      <alignment/>
      <protection/>
    </xf>
    <xf numFmtId="3" fontId="23" fillId="0" borderId="11" xfId="69" applyNumberFormat="1" applyFont="1" applyFill="1" applyBorder="1">
      <alignment/>
      <protection/>
    </xf>
    <xf numFmtId="10" fontId="23" fillId="0" borderId="22" xfId="69" applyNumberFormat="1" applyFont="1" applyFill="1" applyBorder="1">
      <alignment/>
      <protection/>
    </xf>
    <xf numFmtId="0" fontId="23" fillId="0" borderId="66" xfId="69" applyFont="1" applyFill="1" applyBorder="1">
      <alignment/>
      <protection/>
    </xf>
    <xf numFmtId="3" fontId="23" fillId="0" borderId="45" xfId="69" applyNumberFormat="1" applyFont="1" applyFill="1" applyBorder="1">
      <alignment/>
      <protection/>
    </xf>
    <xf numFmtId="3" fontId="23" fillId="0" borderId="46" xfId="69" applyNumberFormat="1" applyFont="1" applyFill="1" applyBorder="1">
      <alignment/>
      <protection/>
    </xf>
    <xf numFmtId="10" fontId="23" fillId="0" borderId="47" xfId="69" applyNumberFormat="1" applyFont="1" applyFill="1" applyBorder="1">
      <alignment/>
      <protection/>
    </xf>
    <xf numFmtId="10" fontId="23" fillId="0" borderId="47" xfId="69" applyNumberFormat="1" applyFont="1" applyFill="1" applyBorder="1" applyAlignment="1">
      <alignment horizontal="right"/>
      <protection/>
    </xf>
    <xf numFmtId="0" fontId="26" fillId="16" borderId="66" xfId="69" applyFont="1" applyFill="1" applyBorder="1">
      <alignment/>
      <protection/>
    </xf>
    <xf numFmtId="3" fontId="26" fillId="16" borderId="45" xfId="69" applyNumberFormat="1" applyFont="1" applyFill="1" applyBorder="1">
      <alignment/>
      <protection/>
    </xf>
    <xf numFmtId="3" fontId="26" fillId="16" borderId="46" xfId="69" applyNumberFormat="1" applyFont="1" applyFill="1" applyBorder="1">
      <alignment/>
      <protection/>
    </xf>
    <xf numFmtId="10" fontId="26" fillId="16" borderId="47" xfId="69" applyNumberFormat="1" applyFont="1" applyFill="1" applyBorder="1">
      <alignment/>
      <protection/>
    </xf>
    <xf numFmtId="10" fontId="26" fillId="16" borderId="47" xfId="69" applyNumberFormat="1" applyFont="1" applyFill="1" applyBorder="1" applyAlignment="1">
      <alignment horizontal="right"/>
      <protection/>
    </xf>
    <xf numFmtId="10" fontId="26" fillId="16" borderId="20" xfId="69" applyNumberFormat="1" applyFont="1" applyFill="1" applyBorder="1" applyAlignment="1">
      <alignment horizontal="right"/>
      <protection/>
    </xf>
    <xf numFmtId="0" fontId="25" fillId="0" borderId="0" xfId="69" applyFont="1" applyFill="1">
      <alignment/>
      <protection/>
    </xf>
    <xf numFmtId="0" fontId="23" fillId="16" borderId="78" xfId="69" applyFont="1" applyFill="1" applyBorder="1">
      <alignment/>
      <protection/>
    </xf>
    <xf numFmtId="3" fontId="23" fillId="16" borderId="64" xfId="69" applyNumberFormat="1" applyFont="1" applyFill="1" applyBorder="1">
      <alignment/>
      <protection/>
    </xf>
    <xf numFmtId="3" fontId="23" fillId="16" borderId="69" xfId="69" applyNumberFormat="1" applyFont="1" applyFill="1" applyBorder="1">
      <alignment/>
      <protection/>
    </xf>
    <xf numFmtId="10" fontId="23" fillId="16" borderId="59" xfId="69" applyNumberFormat="1" applyFont="1" applyFill="1" applyBorder="1">
      <alignment/>
      <protection/>
    </xf>
    <xf numFmtId="10" fontId="23" fillId="16" borderId="59" xfId="69" applyNumberFormat="1" applyFont="1" applyFill="1" applyBorder="1" applyAlignment="1">
      <alignment horizontal="right"/>
      <protection/>
    </xf>
    <xf numFmtId="0" fontId="23" fillId="0" borderId="0" xfId="71" applyFont="1">
      <alignment/>
      <protection/>
    </xf>
    <xf numFmtId="198" fontId="23" fillId="0" borderId="0" xfId="71" applyNumberFormat="1" applyFont="1">
      <alignment/>
      <protection/>
    </xf>
    <xf numFmtId="49" fontId="25" fillId="22" borderId="58" xfId="71" applyNumberFormat="1" applyFont="1" applyFill="1" applyBorder="1" applyAlignment="1">
      <alignment horizontal="center" vertical="center" wrapText="1"/>
      <protection/>
    </xf>
    <xf numFmtId="10" fontId="25" fillId="22" borderId="69" xfId="71" applyNumberFormat="1" applyFont="1" applyFill="1" applyBorder="1" applyAlignment="1">
      <alignment horizontal="center" vertical="center" wrapText="1"/>
      <protection/>
    </xf>
    <xf numFmtId="10" fontId="25" fillId="22" borderId="59" xfId="71" applyNumberFormat="1" applyFont="1" applyFill="1" applyBorder="1" applyAlignment="1">
      <alignment horizontal="center" vertical="center" wrapText="1"/>
      <protection/>
    </xf>
    <xf numFmtId="3" fontId="25" fillId="22" borderId="64" xfId="70" applyNumberFormat="1" applyFont="1" applyFill="1" applyBorder="1" applyAlignment="1">
      <alignment horizontal="center" vertical="center" wrapText="1"/>
      <protection/>
    </xf>
    <xf numFmtId="10" fontId="25" fillId="22" borderId="80" xfId="70" applyNumberFormat="1" applyFont="1" applyFill="1" applyBorder="1" applyAlignment="1">
      <alignment horizontal="center" vertical="center" wrapText="1"/>
      <protection/>
    </xf>
    <xf numFmtId="1" fontId="23" fillId="0" borderId="0" xfId="71" applyNumberFormat="1" applyFont="1" applyAlignment="1">
      <alignment horizontal="center" vertical="center" wrapText="1"/>
      <protection/>
    </xf>
    <xf numFmtId="198" fontId="23" fillId="0" borderId="0" xfId="71" applyNumberFormat="1" applyFont="1" applyAlignment="1">
      <alignment horizontal="center" vertical="center" wrapText="1"/>
      <protection/>
    </xf>
    <xf numFmtId="0" fontId="38" fillId="0" borderId="70" xfId="71" applyNumberFormat="1" applyFont="1" applyBorder="1" applyAlignment="1">
      <alignment vertical="center"/>
      <protection/>
    </xf>
    <xf numFmtId="3" fontId="38" fillId="0" borderId="71" xfId="71" applyNumberFormat="1" applyFont="1" applyBorder="1" applyAlignment="1">
      <alignment vertical="center"/>
      <protection/>
    </xf>
    <xf numFmtId="10" fontId="38" fillId="0" borderId="40" xfId="71" applyNumberFormat="1" applyFont="1" applyBorder="1" applyAlignment="1">
      <alignment vertical="center"/>
      <protection/>
    </xf>
    <xf numFmtId="3" fontId="38" fillId="0" borderId="40" xfId="71" applyNumberFormat="1" applyFont="1" applyBorder="1" applyAlignment="1">
      <alignment vertical="center"/>
      <protection/>
    </xf>
    <xf numFmtId="10" fontId="38" fillId="0" borderId="42" xfId="71" applyNumberFormat="1" applyFont="1" applyBorder="1" applyAlignment="1">
      <alignment horizontal="right" vertical="center"/>
      <protection/>
    </xf>
    <xf numFmtId="10" fontId="38" fillId="0" borderId="42" xfId="71" applyNumberFormat="1" applyFont="1" applyBorder="1" applyAlignment="1">
      <alignment vertical="center"/>
      <protection/>
    </xf>
    <xf numFmtId="0" fontId="27" fillId="0" borderId="0" xfId="71" applyFont="1" applyAlignment="1">
      <alignment vertical="center"/>
      <protection/>
    </xf>
    <xf numFmtId="198" fontId="27" fillId="0" borderId="0" xfId="71" applyNumberFormat="1" applyFont="1" applyAlignment="1">
      <alignment vertical="center"/>
      <protection/>
    </xf>
    <xf numFmtId="0" fontId="26" fillId="16" borderId="12" xfId="71" applyNumberFormat="1" applyFont="1" applyFill="1" applyBorder="1">
      <alignment/>
      <protection/>
    </xf>
    <xf numFmtId="3" fontId="26" fillId="16" borderId="60" xfId="71" applyNumberFormat="1" applyFont="1" applyFill="1" applyBorder="1">
      <alignment/>
      <protection/>
    </xf>
    <xf numFmtId="10" fontId="26" fillId="16" borderId="15" xfId="71" applyNumberFormat="1" applyFont="1" applyFill="1" applyBorder="1">
      <alignment/>
      <protection/>
    </xf>
    <xf numFmtId="3" fontId="26" fillId="16" borderId="72" xfId="71" applyNumberFormat="1" applyFont="1" applyFill="1" applyBorder="1">
      <alignment/>
      <protection/>
    </xf>
    <xf numFmtId="10" fontId="26" fillId="16" borderId="16" xfId="71" applyNumberFormat="1" applyFont="1" applyFill="1" applyBorder="1" applyAlignment="1">
      <alignment horizontal="right"/>
      <protection/>
    </xf>
    <xf numFmtId="10" fontId="26" fillId="16" borderId="16" xfId="71" applyNumberFormat="1" applyFont="1" applyFill="1" applyBorder="1" applyAlignment="1">
      <alignment/>
      <protection/>
    </xf>
    <xf numFmtId="0" fontId="24" fillId="0" borderId="0" xfId="71" applyFont="1" applyFill="1">
      <alignment/>
      <protection/>
    </xf>
    <xf numFmtId="198" fontId="24" fillId="0" borderId="0" xfId="71" applyNumberFormat="1" applyFont="1" applyFill="1">
      <alignment/>
      <protection/>
    </xf>
    <xf numFmtId="3" fontId="24" fillId="0" borderId="0" xfId="71" applyNumberFormat="1" applyFont="1" applyFill="1">
      <alignment/>
      <protection/>
    </xf>
    <xf numFmtId="10" fontId="24" fillId="0" borderId="0" xfId="71" applyNumberFormat="1" applyFont="1" applyFill="1">
      <alignment/>
      <protection/>
    </xf>
    <xf numFmtId="0" fontId="23" fillId="0" borderId="17" xfId="71" applyNumberFormat="1" applyFont="1" applyFill="1" applyBorder="1" quotePrefix="1">
      <alignment/>
      <protection/>
    </xf>
    <xf numFmtId="3" fontId="23" fillId="0" borderId="62" xfId="71" applyNumberFormat="1" applyFont="1" applyFill="1" applyBorder="1">
      <alignment/>
      <protection/>
    </xf>
    <xf numFmtId="10" fontId="23" fillId="0" borderId="19" xfId="71" applyNumberFormat="1" applyFont="1" applyFill="1" applyBorder="1">
      <alignment/>
      <protection/>
    </xf>
    <xf numFmtId="3" fontId="23" fillId="0" borderId="73" xfId="71" applyNumberFormat="1" applyFont="1" applyFill="1" applyBorder="1" quotePrefix="1">
      <alignment/>
      <protection/>
    </xf>
    <xf numFmtId="10" fontId="23" fillId="0" borderId="20" xfId="71" applyNumberFormat="1" applyFont="1" applyFill="1" applyBorder="1" applyAlignment="1">
      <alignment horizontal="right"/>
      <protection/>
    </xf>
    <xf numFmtId="3" fontId="23" fillId="0" borderId="73" xfId="71" applyNumberFormat="1" applyFont="1" applyFill="1" applyBorder="1">
      <alignment/>
      <protection/>
    </xf>
    <xf numFmtId="10" fontId="23" fillId="0" borderId="20" xfId="71" applyNumberFormat="1" applyFont="1" applyFill="1" applyBorder="1" applyAlignment="1">
      <alignment/>
      <protection/>
    </xf>
    <xf numFmtId="10" fontId="23" fillId="0" borderId="0" xfId="71" applyNumberFormat="1" applyFont="1" applyFill="1" applyBorder="1">
      <alignment/>
      <protection/>
    </xf>
    <xf numFmtId="198" fontId="23" fillId="0" borderId="0" xfId="71" applyNumberFormat="1" applyFont="1" applyFill="1">
      <alignment/>
      <protection/>
    </xf>
    <xf numFmtId="0" fontId="23" fillId="0" borderId="0" xfId="71" applyFont="1" applyFill="1">
      <alignment/>
      <protection/>
    </xf>
    <xf numFmtId="3" fontId="26" fillId="16" borderId="13" xfId="71" applyNumberFormat="1" applyFont="1" applyFill="1" applyBorder="1">
      <alignment/>
      <protection/>
    </xf>
    <xf numFmtId="3" fontId="26" fillId="16" borderId="15" xfId="71" applyNumberFormat="1" applyFont="1" applyFill="1" applyBorder="1">
      <alignment/>
      <protection/>
    </xf>
    <xf numFmtId="10" fontId="26" fillId="0" borderId="0" xfId="71" applyNumberFormat="1" applyFont="1" applyFill="1" applyBorder="1">
      <alignment/>
      <protection/>
    </xf>
    <xf numFmtId="198" fontId="26" fillId="0" borderId="0" xfId="71" applyNumberFormat="1" applyFont="1" applyFill="1">
      <alignment/>
      <protection/>
    </xf>
    <xf numFmtId="0" fontId="26" fillId="0" borderId="0" xfId="71" applyFont="1" applyFill="1">
      <alignment/>
      <protection/>
    </xf>
    <xf numFmtId="3" fontId="23" fillId="0" borderId="18" xfId="71" applyNumberFormat="1" applyFont="1" applyFill="1" applyBorder="1">
      <alignment/>
      <protection/>
    </xf>
    <xf numFmtId="3" fontId="23" fillId="0" borderId="19" xfId="71" applyNumberFormat="1" applyFont="1" applyFill="1" applyBorder="1" quotePrefix="1">
      <alignment/>
      <protection/>
    </xf>
    <xf numFmtId="3" fontId="26" fillId="16" borderId="14" xfId="71" applyNumberFormat="1" applyFont="1" applyFill="1" applyBorder="1">
      <alignment/>
      <protection/>
    </xf>
    <xf numFmtId="3" fontId="23" fillId="0" borderId="75" xfId="71" applyNumberFormat="1" applyFont="1" applyFill="1" applyBorder="1">
      <alignment/>
      <protection/>
    </xf>
    <xf numFmtId="0" fontId="26" fillId="16" borderId="78" xfId="71" applyNumberFormat="1" applyFont="1" applyFill="1" applyBorder="1">
      <alignment/>
      <protection/>
    </xf>
    <xf numFmtId="3" fontId="26" fillId="16" borderId="64" xfId="71" applyNumberFormat="1" applyFont="1" applyFill="1" applyBorder="1">
      <alignment/>
      <protection/>
    </xf>
    <xf numFmtId="10" fontId="26" fillId="16" borderId="69" xfId="71" applyNumberFormat="1" applyFont="1" applyFill="1" applyBorder="1">
      <alignment/>
      <protection/>
    </xf>
    <xf numFmtId="3" fontId="26" fillId="16" borderId="69" xfId="71" applyNumberFormat="1" applyFont="1" applyFill="1" applyBorder="1" quotePrefix="1">
      <alignment/>
      <protection/>
    </xf>
    <xf numFmtId="10" fontId="26" fillId="16" borderId="59" xfId="71" applyNumberFormat="1" applyFont="1" applyFill="1" applyBorder="1" applyAlignment="1">
      <alignment horizontal="right"/>
      <protection/>
    </xf>
    <xf numFmtId="3" fontId="26" fillId="16" borderId="58" xfId="71" applyNumberFormat="1" applyFont="1" applyFill="1" applyBorder="1">
      <alignment/>
      <protection/>
    </xf>
    <xf numFmtId="0" fontId="36" fillId="0" borderId="0" xfId="71" applyNumberFormat="1" applyFont="1" applyFill="1" applyBorder="1">
      <alignment/>
      <protection/>
    </xf>
    <xf numFmtId="3" fontId="23" fillId="0" borderId="0" xfId="71" applyNumberFormat="1" applyFont="1" applyFill="1">
      <alignment/>
      <protection/>
    </xf>
    <xf numFmtId="10" fontId="23" fillId="0" borderId="0" xfId="71" applyNumberFormat="1" applyFont="1" applyFill="1">
      <alignment/>
      <protection/>
    </xf>
    <xf numFmtId="3" fontId="23" fillId="0" borderId="0" xfId="71" applyNumberFormat="1" applyFont="1">
      <alignment/>
      <protection/>
    </xf>
    <xf numFmtId="10" fontId="23" fillId="0" borderId="0" xfId="71" applyNumberFormat="1" applyFont="1">
      <alignment/>
      <protection/>
    </xf>
    <xf numFmtId="0" fontId="23" fillId="0" borderId="0" xfId="55" applyFont="1" applyFill="1">
      <alignment/>
      <protection/>
    </xf>
    <xf numFmtId="1" fontId="23" fillId="0" borderId="0" xfId="55" applyNumberFormat="1" applyFont="1" applyFill="1" applyAlignment="1">
      <alignment horizontal="center" vertical="center" wrapText="1"/>
      <protection/>
    </xf>
    <xf numFmtId="49" fontId="25" fillId="22" borderId="10" xfId="55" applyNumberFormat="1" applyFont="1" applyFill="1" applyBorder="1" applyAlignment="1">
      <alignment horizontal="center" vertical="center" wrapText="1"/>
      <protection/>
    </xf>
    <xf numFmtId="49" fontId="25" fillId="22" borderId="11" xfId="55" applyNumberFormat="1" applyFont="1" applyFill="1" applyBorder="1" applyAlignment="1">
      <alignment horizontal="center" vertical="center" wrapText="1"/>
      <protection/>
    </xf>
    <xf numFmtId="0" fontId="27" fillId="0" borderId="12" xfId="55" applyNumberFormat="1" applyFont="1" applyFill="1" applyBorder="1">
      <alignment/>
      <protection/>
    </xf>
    <xf numFmtId="3" fontId="27" fillId="0" borderId="13" xfId="55" applyNumberFormat="1" applyFont="1" applyFill="1" applyBorder="1">
      <alignment/>
      <protection/>
    </xf>
    <xf numFmtId="3" fontId="27" fillId="0" borderId="14" xfId="55" applyNumberFormat="1" applyFont="1" applyFill="1" applyBorder="1">
      <alignment/>
      <protection/>
    </xf>
    <xf numFmtId="3" fontId="27" fillId="0" borderId="15" xfId="55" applyNumberFormat="1" applyFont="1" applyFill="1" applyBorder="1">
      <alignment/>
      <protection/>
    </xf>
    <xf numFmtId="10" fontId="27" fillId="0" borderId="16" xfId="55" applyNumberFormat="1" applyFont="1" applyFill="1" applyBorder="1">
      <alignment/>
      <protection/>
    </xf>
    <xf numFmtId="0" fontId="27" fillId="0" borderId="0" xfId="55" applyFont="1" applyFill="1">
      <alignment/>
      <protection/>
    </xf>
    <xf numFmtId="0" fontId="23" fillId="0" borderId="17" xfId="55" applyFont="1" applyFill="1" applyBorder="1">
      <alignment/>
      <protection/>
    </xf>
    <xf numFmtId="3" fontId="23" fillId="0" borderId="18" xfId="55" applyNumberFormat="1" applyFont="1" applyFill="1" applyBorder="1">
      <alignment/>
      <protection/>
    </xf>
    <xf numFmtId="3" fontId="23" fillId="0" borderId="19" xfId="55" applyNumberFormat="1" applyFont="1" applyFill="1" applyBorder="1">
      <alignment/>
      <protection/>
    </xf>
    <xf numFmtId="10" fontId="23" fillId="0" borderId="20" xfId="55" applyNumberFormat="1" applyFont="1" applyFill="1" applyBorder="1">
      <alignment/>
      <protection/>
    </xf>
    <xf numFmtId="0" fontId="23" fillId="0" borderId="21" xfId="55" applyFont="1" applyFill="1" applyBorder="1">
      <alignment/>
      <protection/>
    </xf>
    <xf numFmtId="3" fontId="23" fillId="0" borderId="10" xfId="55" applyNumberFormat="1" applyFont="1" applyFill="1" applyBorder="1">
      <alignment/>
      <protection/>
    </xf>
    <xf numFmtId="3" fontId="23" fillId="0" borderId="11" xfId="55" applyNumberFormat="1" applyFont="1" applyFill="1" applyBorder="1">
      <alignment/>
      <protection/>
    </xf>
    <xf numFmtId="10" fontId="23" fillId="0" borderId="22" xfId="55" applyNumberFormat="1" applyFont="1" applyFill="1" applyBorder="1">
      <alignment/>
      <protection/>
    </xf>
    <xf numFmtId="0" fontId="27" fillId="4" borderId="0" xfId="55" applyFont="1" applyFill="1">
      <alignment/>
      <protection/>
    </xf>
    <xf numFmtId="0" fontId="23" fillId="4" borderId="0" xfId="55" applyFont="1" applyFill="1">
      <alignment/>
      <protection/>
    </xf>
    <xf numFmtId="0" fontId="23" fillId="0" borderId="0" xfId="57" applyFont="1" applyFill="1">
      <alignment/>
      <protection/>
    </xf>
    <xf numFmtId="1" fontId="26" fillId="0" borderId="0" xfId="57" applyNumberFormat="1" applyFont="1" applyFill="1" applyAlignment="1">
      <alignment horizontal="center" vertical="center" wrapText="1"/>
      <protection/>
    </xf>
    <xf numFmtId="49" fontId="25" fillId="22" borderId="10" xfId="57" applyNumberFormat="1" applyFont="1" applyFill="1" applyBorder="1" applyAlignment="1">
      <alignment horizontal="center" vertical="center" wrapText="1"/>
      <protection/>
    </xf>
    <xf numFmtId="49" fontId="25" fillId="22" borderId="11" xfId="57" applyNumberFormat="1" applyFont="1" applyFill="1" applyBorder="1" applyAlignment="1">
      <alignment horizontal="center" vertical="center" wrapText="1"/>
      <protection/>
    </xf>
    <xf numFmtId="1" fontId="23" fillId="0" borderId="0" xfId="57" applyNumberFormat="1" applyFont="1" applyFill="1" applyAlignment="1">
      <alignment horizontal="center" vertical="center" wrapText="1"/>
      <protection/>
    </xf>
    <xf numFmtId="0" fontId="37" fillId="0" borderId="12" xfId="57" applyNumberFormat="1" applyFont="1" applyFill="1" applyBorder="1">
      <alignment/>
      <protection/>
    </xf>
    <xf numFmtId="3" fontId="37" fillId="0" borderId="13" xfId="57" applyNumberFormat="1" applyFont="1" applyFill="1" applyBorder="1">
      <alignment/>
      <protection/>
    </xf>
    <xf numFmtId="3" fontId="37" fillId="0" borderId="14" xfId="57" applyNumberFormat="1" applyFont="1" applyFill="1" applyBorder="1">
      <alignment/>
      <protection/>
    </xf>
    <xf numFmtId="3" fontId="37" fillId="0" borderId="15" xfId="57" applyNumberFormat="1" applyFont="1" applyFill="1" applyBorder="1">
      <alignment/>
      <protection/>
    </xf>
    <xf numFmtId="10" fontId="37" fillId="0" borderId="16" xfId="57" applyNumberFormat="1" applyFont="1" applyFill="1" applyBorder="1">
      <alignment/>
      <protection/>
    </xf>
    <xf numFmtId="0" fontId="37" fillId="0" borderId="0" xfId="57" applyFont="1" applyFill="1">
      <alignment/>
      <protection/>
    </xf>
    <xf numFmtId="0" fontId="23" fillId="0" borderId="17" xfId="57" applyFont="1" applyFill="1" applyBorder="1">
      <alignment/>
      <protection/>
    </xf>
    <xf numFmtId="3" fontId="23" fillId="0" borderId="18" xfId="57" applyNumberFormat="1" applyFont="1" applyFill="1" applyBorder="1">
      <alignment/>
      <protection/>
    </xf>
    <xf numFmtId="3" fontId="23" fillId="0" borderId="19" xfId="57" applyNumberFormat="1" applyFont="1" applyFill="1" applyBorder="1">
      <alignment/>
      <protection/>
    </xf>
    <xf numFmtId="10" fontId="23" fillId="0" borderId="20" xfId="57" applyNumberFormat="1" applyFont="1" applyFill="1" applyBorder="1">
      <alignment/>
      <protection/>
    </xf>
    <xf numFmtId="0" fontId="27" fillId="0" borderId="0" xfId="57" applyFont="1" applyFill="1">
      <alignment/>
      <protection/>
    </xf>
    <xf numFmtId="0" fontId="23" fillId="0" borderId="21" xfId="57" applyFont="1" applyFill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10" fontId="23" fillId="0" borderId="22" xfId="57" applyNumberFormat="1" applyFont="1" applyFill="1" applyBorder="1">
      <alignment/>
      <protection/>
    </xf>
    <xf numFmtId="0" fontId="27" fillId="4" borderId="0" xfId="57" applyFont="1" applyFill="1">
      <alignment/>
      <protection/>
    </xf>
    <xf numFmtId="0" fontId="23" fillId="4" borderId="0" xfId="57" applyFont="1" applyFill="1">
      <alignment/>
      <protection/>
    </xf>
    <xf numFmtId="0" fontId="23" fillId="0" borderId="0" xfId="58" applyFont="1" applyFill="1">
      <alignment/>
      <protection/>
    </xf>
    <xf numFmtId="1" fontId="23" fillId="0" borderId="0" xfId="58" applyNumberFormat="1" applyFont="1" applyFill="1" applyAlignment="1">
      <alignment horizontal="center" vertical="center" wrapText="1"/>
      <protection/>
    </xf>
    <xf numFmtId="49" fontId="25" fillId="22" borderId="10" xfId="58" applyNumberFormat="1" applyFont="1" applyFill="1" applyBorder="1" applyAlignment="1">
      <alignment horizontal="center" vertical="center" wrapText="1"/>
      <protection/>
    </xf>
    <xf numFmtId="49" fontId="25" fillId="22" borderId="11" xfId="58" applyNumberFormat="1" applyFont="1" applyFill="1" applyBorder="1" applyAlignment="1">
      <alignment horizontal="center" vertical="center" wrapText="1"/>
      <protection/>
    </xf>
    <xf numFmtId="0" fontId="27" fillId="0" borderId="12" xfId="58" applyNumberFormat="1" applyFont="1" applyFill="1" applyBorder="1" applyAlignment="1">
      <alignment vertical="center"/>
      <protection/>
    </xf>
    <xf numFmtId="3" fontId="27" fillId="0" borderId="13" xfId="58" applyNumberFormat="1" applyFont="1" applyFill="1" applyBorder="1" applyAlignment="1">
      <alignment vertical="center"/>
      <protection/>
    </xf>
    <xf numFmtId="3" fontId="27" fillId="0" borderId="14" xfId="58" applyNumberFormat="1" applyFont="1" applyFill="1" applyBorder="1" applyAlignment="1">
      <alignment vertical="center"/>
      <protection/>
    </xf>
    <xf numFmtId="3" fontId="27" fillId="0" borderId="15" xfId="58" applyNumberFormat="1" applyFont="1" applyFill="1" applyBorder="1" applyAlignment="1">
      <alignment vertical="center"/>
      <protection/>
    </xf>
    <xf numFmtId="10" fontId="27" fillId="0" borderId="16" xfId="58" applyNumberFormat="1" applyFont="1" applyFill="1" applyBorder="1" applyAlignment="1">
      <alignment vertical="center"/>
      <protection/>
    </xf>
    <xf numFmtId="0" fontId="27" fillId="0" borderId="0" xfId="58" applyFont="1" applyFill="1" applyAlignment="1">
      <alignment vertical="center"/>
      <protection/>
    </xf>
    <xf numFmtId="0" fontId="23" fillId="0" borderId="17" xfId="58" applyFont="1" applyFill="1" applyBorder="1" applyAlignment="1">
      <alignment vertical="center"/>
      <protection/>
    </xf>
    <xf numFmtId="3" fontId="23" fillId="0" borderId="18" xfId="58" applyNumberFormat="1" applyFont="1" applyFill="1" applyBorder="1" applyAlignment="1">
      <alignment vertical="center"/>
      <protection/>
    </xf>
    <xf numFmtId="3" fontId="23" fillId="0" borderId="19" xfId="58" applyNumberFormat="1" applyFont="1" applyFill="1" applyBorder="1" applyAlignment="1">
      <alignment vertical="center"/>
      <protection/>
    </xf>
    <xf numFmtId="10" fontId="23" fillId="0" borderId="20" xfId="58" applyNumberFormat="1" applyFont="1" applyFill="1" applyBorder="1" applyAlignment="1">
      <alignment vertical="center"/>
      <protection/>
    </xf>
    <xf numFmtId="0" fontId="23" fillId="0" borderId="21" xfId="58" applyFont="1" applyFill="1" applyBorder="1" applyAlignment="1">
      <alignment vertical="center"/>
      <protection/>
    </xf>
    <xf numFmtId="3" fontId="23" fillId="0" borderId="10" xfId="58" applyNumberFormat="1" applyFont="1" applyFill="1" applyBorder="1" applyAlignment="1">
      <alignment vertical="center"/>
      <protection/>
    </xf>
    <xf numFmtId="3" fontId="23" fillId="0" borderId="11" xfId="58" applyNumberFormat="1" applyFont="1" applyFill="1" applyBorder="1" applyAlignment="1">
      <alignment vertical="center"/>
      <protection/>
    </xf>
    <xf numFmtId="10" fontId="23" fillId="0" borderId="22" xfId="58" applyNumberFormat="1" applyFont="1" applyFill="1" applyBorder="1" applyAlignment="1">
      <alignment vertical="center"/>
      <protection/>
    </xf>
    <xf numFmtId="37" fontId="24" fillId="0" borderId="81" xfId="53" applyFont="1" applyFill="1" applyBorder="1" applyAlignment="1" applyProtection="1">
      <alignment horizontal="center" vertical="center"/>
      <protection/>
    </xf>
    <xf numFmtId="37" fontId="26" fillId="0" borderId="23" xfId="53" applyFont="1" applyFill="1" applyBorder="1" applyAlignment="1">
      <alignment vertical="center"/>
      <protection/>
    </xf>
    <xf numFmtId="37" fontId="26" fillId="0" borderId="53" xfId="53" applyFont="1" applyFill="1" applyBorder="1" applyAlignment="1">
      <alignment vertical="center"/>
      <protection/>
    </xf>
    <xf numFmtId="37" fontId="25" fillId="22" borderId="23" xfId="53" applyFont="1" applyFill="1" applyBorder="1" applyAlignment="1">
      <alignment horizontal="center"/>
      <protection/>
    </xf>
    <xf numFmtId="37" fontId="25" fillId="22" borderId="24" xfId="53" applyFont="1" applyFill="1" applyBorder="1" applyAlignment="1">
      <alignment horizontal="center"/>
      <protection/>
    </xf>
    <xf numFmtId="37" fontId="24" fillId="22" borderId="53" xfId="53" applyFont="1" applyFill="1" applyBorder="1" applyAlignment="1" applyProtection="1">
      <alignment horizontal="center"/>
      <protection/>
    </xf>
    <xf numFmtId="37" fontId="24" fillId="22" borderId="26" xfId="53" applyFont="1" applyFill="1" applyBorder="1" applyAlignment="1" applyProtection="1">
      <alignment horizontal="center"/>
      <protection/>
    </xf>
    <xf numFmtId="37" fontId="24" fillId="22" borderId="27" xfId="53" applyFont="1" applyFill="1" applyBorder="1" applyAlignment="1" applyProtection="1">
      <alignment horizontal="center"/>
      <protection/>
    </xf>
    <xf numFmtId="37" fontId="24" fillId="22" borderId="28" xfId="53" applyFont="1" applyFill="1" applyBorder="1" applyAlignment="1">
      <alignment horizontal="center" vertical="center"/>
      <protection/>
    </xf>
    <xf numFmtId="37" fontId="26" fillId="22" borderId="35" xfId="53" applyFont="1" applyFill="1" applyBorder="1" applyAlignment="1">
      <alignment horizontal="center" vertical="center"/>
      <protection/>
    </xf>
    <xf numFmtId="37" fontId="26" fillId="22" borderId="31" xfId="53" applyFont="1" applyFill="1" applyBorder="1" applyAlignment="1">
      <alignment horizontal="center" vertical="center"/>
      <protection/>
    </xf>
    <xf numFmtId="37" fontId="24" fillId="22" borderId="29" xfId="53" applyFont="1" applyFill="1" applyBorder="1" applyAlignment="1">
      <alignment horizontal="center" vertical="center"/>
      <protection/>
    </xf>
    <xf numFmtId="37" fontId="26" fillId="22" borderId="36" xfId="53" applyFont="1" applyFill="1" applyBorder="1" applyAlignment="1">
      <alignment horizontal="center" vertical="center"/>
      <protection/>
    </xf>
    <xf numFmtId="37" fontId="26" fillId="22" borderId="32" xfId="53" applyFont="1" applyFill="1" applyBorder="1" applyAlignment="1">
      <alignment horizontal="center" vertical="center"/>
      <protection/>
    </xf>
    <xf numFmtId="37" fontId="24" fillId="22" borderId="52" xfId="53" applyFont="1" applyFill="1" applyBorder="1" applyAlignment="1">
      <alignment horizontal="center" vertical="center"/>
      <protection/>
    </xf>
    <xf numFmtId="37" fontId="26" fillId="22" borderId="0" xfId="53" applyFont="1" applyFill="1" applyBorder="1" applyAlignment="1">
      <alignment horizontal="center" vertical="center"/>
      <protection/>
    </xf>
    <xf numFmtId="37" fontId="26" fillId="22" borderId="68" xfId="53" applyFont="1" applyFill="1" applyBorder="1" applyAlignment="1">
      <alignment horizontal="center" vertical="center"/>
      <protection/>
    </xf>
    <xf numFmtId="37" fontId="22" fillId="22" borderId="81" xfId="53" applyFont="1" applyFill="1" applyBorder="1" applyAlignment="1">
      <alignment horizontal="center" vertical="center"/>
      <protection/>
    </xf>
    <xf numFmtId="37" fontId="22" fillId="22" borderId="41" xfId="53" applyFont="1" applyFill="1" applyBorder="1" applyAlignment="1">
      <alignment horizontal="center" vertical="center"/>
      <protection/>
    </xf>
    <xf numFmtId="37" fontId="22" fillId="22" borderId="34" xfId="53" applyFont="1" applyFill="1" applyBorder="1" applyAlignment="1">
      <alignment horizontal="center" vertical="center"/>
      <protection/>
    </xf>
    <xf numFmtId="37" fontId="22" fillId="22" borderId="23" xfId="53" applyFont="1" applyFill="1" applyBorder="1" applyAlignment="1">
      <alignment horizontal="center" vertical="center"/>
      <protection/>
    </xf>
    <xf numFmtId="37" fontId="22" fillId="22" borderId="0" xfId="53" applyFont="1" applyFill="1" applyBorder="1" applyAlignment="1">
      <alignment horizontal="center" vertical="center"/>
      <protection/>
    </xf>
    <xf numFmtId="37" fontId="22" fillId="22" borderId="24" xfId="53" applyFont="1" applyFill="1" applyBorder="1" applyAlignment="1">
      <alignment horizontal="center" vertical="center"/>
      <protection/>
    </xf>
    <xf numFmtId="37" fontId="22" fillId="22" borderId="54" xfId="53" applyFont="1" applyFill="1" applyBorder="1" applyAlignment="1">
      <alignment horizontal="center" vertical="center"/>
      <protection/>
    </xf>
    <xf numFmtId="37" fontId="22" fillId="22" borderId="68" xfId="53" applyFont="1" applyFill="1" applyBorder="1" applyAlignment="1">
      <alignment horizontal="center" vertical="center"/>
      <protection/>
    </xf>
    <xf numFmtId="37" fontId="22" fillId="22" borderId="55" xfId="53" applyFont="1" applyFill="1" applyBorder="1" applyAlignment="1">
      <alignment horizontal="center" vertical="center"/>
      <protection/>
    </xf>
    <xf numFmtId="37" fontId="24" fillId="22" borderId="48" xfId="53" applyFont="1" applyFill="1" applyBorder="1" applyAlignment="1">
      <alignment horizontal="center" vertical="center" wrapText="1"/>
      <protection/>
    </xf>
    <xf numFmtId="37" fontId="26" fillId="22" borderId="38" xfId="53" applyFont="1" applyFill="1" applyBorder="1" applyAlignment="1">
      <alignment horizontal="center" vertical="center" wrapText="1"/>
      <protection/>
    </xf>
    <xf numFmtId="37" fontId="26" fillId="22" borderId="57" xfId="53" applyFont="1" applyFill="1" applyBorder="1" applyAlignment="1">
      <alignment horizontal="center" vertical="center" wrapText="1"/>
      <protection/>
    </xf>
    <xf numFmtId="37" fontId="24" fillId="22" borderId="23" xfId="53" applyFont="1" applyFill="1" applyBorder="1" applyAlignment="1" applyProtection="1">
      <alignment horizontal="center" vertical="center"/>
      <protection/>
    </xf>
    <xf numFmtId="37" fontId="24" fillId="22" borderId="0" xfId="53" applyFont="1" applyFill="1" applyBorder="1" applyAlignment="1" applyProtection="1">
      <alignment horizontal="center" vertical="center"/>
      <protection/>
    </xf>
    <xf numFmtId="37" fontId="24" fillId="22" borderId="53" xfId="53" applyFont="1" applyFill="1" applyBorder="1" applyAlignment="1" applyProtection="1">
      <alignment horizontal="center" vertical="center"/>
      <protection/>
    </xf>
    <xf numFmtId="37" fontId="24" fillId="22" borderId="26" xfId="53" applyFont="1" applyFill="1" applyBorder="1" applyAlignment="1" applyProtection="1">
      <alignment horizontal="center" vertical="center"/>
      <protection/>
    </xf>
    <xf numFmtId="37" fontId="24" fillId="22" borderId="81" xfId="53" applyFont="1" applyFill="1" applyBorder="1" applyAlignment="1">
      <alignment horizontal="center" vertical="center"/>
      <protection/>
    </xf>
    <xf numFmtId="37" fontId="24" fillId="22" borderId="41" xfId="53" applyFont="1" applyFill="1" applyBorder="1" applyAlignment="1">
      <alignment horizontal="center" vertical="center"/>
      <protection/>
    </xf>
    <xf numFmtId="37" fontId="24" fillId="22" borderId="34" xfId="53" applyFont="1" applyFill="1" applyBorder="1" applyAlignment="1">
      <alignment horizontal="center" vertical="center"/>
      <protection/>
    </xf>
    <xf numFmtId="37" fontId="24" fillId="22" borderId="53" xfId="53" applyFont="1" applyFill="1" applyBorder="1" applyAlignment="1">
      <alignment horizontal="center" vertical="center"/>
      <protection/>
    </xf>
    <xf numFmtId="37" fontId="24" fillId="22" borderId="26" xfId="53" applyFont="1" applyFill="1" applyBorder="1" applyAlignment="1">
      <alignment horizontal="center" vertical="center"/>
      <protection/>
    </xf>
    <xf numFmtId="37" fontId="24" fillId="22" borderId="44" xfId="53" applyFont="1" applyFill="1" applyBorder="1" applyAlignment="1">
      <alignment horizontal="center" vertical="center"/>
      <protection/>
    </xf>
    <xf numFmtId="37" fontId="24" fillId="22" borderId="37" xfId="53" applyFont="1" applyFill="1" applyBorder="1" applyAlignment="1" applyProtection="1">
      <alignment horizontal="center" vertical="center"/>
      <protection/>
    </xf>
    <xf numFmtId="37" fontId="26" fillId="22" borderId="37" xfId="53" applyFont="1" applyFill="1" applyBorder="1" applyAlignment="1">
      <alignment vertical="center"/>
      <protection/>
    </xf>
    <xf numFmtId="37" fontId="26" fillId="22" borderId="56" xfId="53" applyFont="1" applyFill="1" applyBorder="1" applyAlignment="1">
      <alignment vertical="center"/>
      <protection/>
    </xf>
    <xf numFmtId="0" fontId="25" fillId="22" borderId="77" xfId="61" applyFont="1" applyFill="1" applyBorder="1" applyAlignment="1">
      <alignment horizontal="center"/>
      <protection/>
    </xf>
    <xf numFmtId="0" fontId="25" fillId="22" borderId="79" xfId="61" applyFont="1" applyFill="1" applyBorder="1" applyAlignment="1">
      <alignment horizontal="center"/>
      <protection/>
    </xf>
    <xf numFmtId="0" fontId="25" fillId="22" borderId="41" xfId="61" applyFont="1" applyFill="1" applyBorder="1" applyAlignment="1">
      <alignment horizontal="center"/>
      <protection/>
    </xf>
    <xf numFmtId="0" fontId="25" fillId="22" borderId="34" xfId="61" applyFont="1" applyFill="1" applyBorder="1" applyAlignment="1">
      <alignment horizontal="center"/>
      <protection/>
    </xf>
    <xf numFmtId="0" fontId="25" fillId="22" borderId="65" xfId="61" applyFont="1" applyFill="1" applyBorder="1" applyAlignment="1">
      <alignment horizontal="center"/>
      <protection/>
    </xf>
    <xf numFmtId="1" fontId="25" fillId="22" borderId="70" xfId="61" applyNumberFormat="1" applyFont="1" applyFill="1" applyBorder="1" applyAlignment="1">
      <alignment horizontal="center" vertical="center" wrapText="1"/>
      <protection/>
    </xf>
    <xf numFmtId="0" fontId="23" fillId="22" borderId="67" xfId="61" applyFont="1" applyFill="1" applyBorder="1" applyAlignment="1">
      <alignment vertical="center"/>
      <protection/>
    </xf>
    <xf numFmtId="0" fontId="22" fillId="22" borderId="77" xfId="61" applyFont="1" applyFill="1" applyBorder="1" applyAlignment="1">
      <alignment horizontal="center" vertical="center"/>
      <protection/>
    </xf>
    <xf numFmtId="0" fontId="22" fillId="22" borderId="79" xfId="61" applyFont="1" applyFill="1" applyBorder="1" applyAlignment="1">
      <alignment horizontal="center" vertical="center"/>
      <protection/>
    </xf>
    <xf numFmtId="0" fontId="22" fillId="22" borderId="65" xfId="61" applyFont="1" applyFill="1" applyBorder="1" applyAlignment="1">
      <alignment horizontal="center" vertical="center"/>
      <protection/>
    </xf>
    <xf numFmtId="0" fontId="25" fillId="22" borderId="77" xfId="59" applyFont="1" applyFill="1" applyBorder="1" applyAlignment="1">
      <alignment horizontal="center"/>
      <protection/>
    </xf>
    <xf numFmtId="0" fontId="25" fillId="22" borderId="79" xfId="59" applyFont="1" applyFill="1" applyBorder="1" applyAlignment="1">
      <alignment horizontal="center"/>
      <protection/>
    </xf>
    <xf numFmtId="0" fontId="25" fillId="22" borderId="41" xfId="59" applyFont="1" applyFill="1" applyBorder="1" applyAlignment="1">
      <alignment horizontal="center"/>
      <protection/>
    </xf>
    <xf numFmtId="0" fontId="25" fillId="22" borderId="34" xfId="59" applyFont="1" applyFill="1" applyBorder="1" applyAlignment="1">
      <alignment horizontal="center"/>
      <protection/>
    </xf>
    <xf numFmtId="0" fontId="25" fillId="22" borderId="65" xfId="59" applyFont="1" applyFill="1" applyBorder="1" applyAlignment="1">
      <alignment horizontal="center"/>
      <protection/>
    </xf>
    <xf numFmtId="1" fontId="25" fillId="22" borderId="70" xfId="59" applyNumberFormat="1" applyFont="1" applyFill="1" applyBorder="1" applyAlignment="1">
      <alignment horizontal="center" vertical="center" wrapText="1"/>
      <protection/>
    </xf>
    <xf numFmtId="0" fontId="23" fillId="22" borderId="67" xfId="59" applyFont="1" applyFill="1" applyBorder="1" applyAlignment="1">
      <alignment vertical="center"/>
      <protection/>
    </xf>
    <xf numFmtId="0" fontId="22" fillId="22" borderId="77" xfId="59" applyFont="1" applyFill="1" applyBorder="1" applyAlignment="1">
      <alignment horizontal="center" vertical="center"/>
      <protection/>
    </xf>
    <xf numFmtId="0" fontId="22" fillId="22" borderId="79" xfId="59" applyFont="1" applyFill="1" applyBorder="1" applyAlignment="1">
      <alignment horizontal="center" vertical="center"/>
      <protection/>
    </xf>
    <xf numFmtId="0" fontId="22" fillId="22" borderId="65" xfId="59" applyFont="1" applyFill="1" applyBorder="1" applyAlignment="1">
      <alignment horizontal="center" vertical="center"/>
      <protection/>
    </xf>
    <xf numFmtId="1" fontId="25" fillId="22" borderId="25" xfId="60" applyNumberFormat="1" applyFont="1" applyFill="1" applyBorder="1" applyAlignment="1">
      <alignment horizontal="center" vertical="center" wrapText="1"/>
      <protection/>
    </xf>
    <xf numFmtId="0" fontId="23" fillId="22" borderId="51" xfId="60" applyFont="1" applyFill="1" applyBorder="1" applyAlignment="1">
      <alignment horizontal="center" vertical="center" wrapText="1"/>
      <protection/>
    </xf>
    <xf numFmtId="1" fontId="25" fillId="22" borderId="42" xfId="60" applyNumberFormat="1" applyFont="1" applyFill="1" applyBorder="1" applyAlignment="1">
      <alignment horizontal="center" vertical="center" wrapText="1"/>
      <protection/>
    </xf>
    <xf numFmtId="0" fontId="23" fillId="22" borderId="57" xfId="60" applyFont="1" applyFill="1" applyBorder="1">
      <alignment/>
      <protection/>
    </xf>
    <xf numFmtId="0" fontId="25" fillId="22" borderId="64" xfId="60" applyFont="1" applyFill="1" applyBorder="1" applyAlignment="1">
      <alignment horizontal="center"/>
      <protection/>
    </xf>
    <xf numFmtId="0" fontId="25" fillId="22" borderId="69" xfId="60" applyFont="1" applyFill="1" applyBorder="1" applyAlignment="1">
      <alignment horizontal="center"/>
      <protection/>
    </xf>
    <xf numFmtId="0" fontId="25" fillId="22" borderId="59" xfId="60" applyFont="1" applyFill="1" applyBorder="1" applyAlignment="1">
      <alignment horizontal="center"/>
      <protection/>
    </xf>
    <xf numFmtId="0" fontId="22" fillId="22" borderId="81" xfId="60" applyFont="1" applyFill="1" applyBorder="1" applyAlignment="1">
      <alignment horizontal="center" vertical="center"/>
      <protection/>
    </xf>
    <xf numFmtId="0" fontId="22" fillId="22" borderId="41" xfId="60" applyFont="1" applyFill="1" applyBorder="1" applyAlignment="1">
      <alignment horizontal="center" vertical="center"/>
      <protection/>
    </xf>
    <xf numFmtId="0" fontId="22" fillId="22" borderId="34" xfId="60" applyFont="1" applyFill="1" applyBorder="1" applyAlignment="1">
      <alignment horizontal="center" vertical="center"/>
      <protection/>
    </xf>
    <xf numFmtId="1" fontId="24" fillId="22" borderId="12" xfId="60" applyNumberFormat="1" applyFont="1" applyFill="1" applyBorder="1" applyAlignment="1">
      <alignment horizontal="center" vertical="center" wrapText="1"/>
      <protection/>
    </xf>
    <xf numFmtId="0" fontId="26" fillId="22" borderId="17" xfId="60" applyFont="1" applyFill="1" applyBorder="1" applyAlignment="1">
      <alignment vertical="center"/>
      <protection/>
    </xf>
    <xf numFmtId="0" fontId="26" fillId="22" borderId="82" xfId="60" applyFont="1" applyFill="1" applyBorder="1" applyAlignment="1">
      <alignment vertical="center"/>
      <protection/>
    </xf>
    <xf numFmtId="49" fontId="25" fillId="22" borderId="60" xfId="60" applyNumberFormat="1" applyFont="1" applyFill="1" applyBorder="1" applyAlignment="1">
      <alignment horizontal="center" vertical="center" wrapText="1"/>
      <protection/>
    </xf>
    <xf numFmtId="49" fontId="23" fillId="22" borderId="72" xfId="60" applyNumberFormat="1" applyFont="1" applyFill="1" applyBorder="1">
      <alignment/>
      <protection/>
    </xf>
    <xf numFmtId="49" fontId="23" fillId="22" borderId="14" xfId="60" applyNumberFormat="1" applyFont="1" applyFill="1" applyBorder="1">
      <alignment/>
      <protection/>
    </xf>
    <xf numFmtId="1" fontId="25" fillId="22" borderId="16" xfId="60" applyNumberFormat="1" applyFont="1" applyFill="1" applyBorder="1" applyAlignment="1">
      <alignment horizontal="center" vertical="center" wrapText="1"/>
      <protection/>
    </xf>
    <xf numFmtId="0" fontId="23" fillId="22" borderId="22" xfId="60" applyFont="1" applyFill="1" applyBorder="1" applyAlignment="1">
      <alignment horizontal="center" vertical="center" wrapText="1"/>
      <protection/>
    </xf>
    <xf numFmtId="1" fontId="25" fillId="22" borderId="12" xfId="60" applyNumberFormat="1" applyFont="1" applyFill="1" applyBorder="1" applyAlignment="1">
      <alignment horizontal="center" vertical="center" wrapText="1"/>
      <protection/>
    </xf>
    <xf numFmtId="0" fontId="23" fillId="22" borderId="17" xfId="60" applyFont="1" applyFill="1" applyBorder="1" applyAlignment="1">
      <alignment vertical="center"/>
      <protection/>
    </xf>
    <xf numFmtId="0" fontId="23" fillId="22" borderId="82" xfId="60" applyFont="1" applyFill="1" applyBorder="1" applyAlignment="1">
      <alignment vertical="center"/>
      <protection/>
    </xf>
    <xf numFmtId="0" fontId="25" fillId="22" borderId="77" xfId="61" applyFont="1" applyFill="1" applyBorder="1" applyAlignment="1">
      <alignment horizontal="center" vertical="center"/>
      <protection/>
    </xf>
    <xf numFmtId="0" fontId="25" fillId="22" borderId="79" xfId="61" applyFont="1" applyFill="1" applyBorder="1" applyAlignment="1">
      <alignment horizontal="center" vertical="center"/>
      <protection/>
    </xf>
    <xf numFmtId="0" fontId="25" fillId="22" borderId="65" xfId="61" applyFont="1" applyFill="1" applyBorder="1" applyAlignment="1">
      <alignment horizontal="center" vertical="center"/>
      <protection/>
    </xf>
    <xf numFmtId="0" fontId="25" fillId="22" borderId="77" xfId="62" applyFont="1" applyFill="1" applyBorder="1" applyAlignment="1">
      <alignment horizontal="center"/>
      <protection/>
    </xf>
    <xf numFmtId="0" fontId="25" fillId="22" borderId="79" xfId="62" applyFont="1" applyFill="1" applyBorder="1" applyAlignment="1">
      <alignment horizontal="center"/>
      <protection/>
    </xf>
    <xf numFmtId="0" fontId="25" fillId="22" borderId="65" xfId="62" applyFont="1" applyFill="1" applyBorder="1" applyAlignment="1">
      <alignment horizontal="center"/>
      <protection/>
    </xf>
    <xf numFmtId="1" fontId="25" fillId="22" borderId="70" xfId="62" applyNumberFormat="1" applyFont="1" applyFill="1" applyBorder="1" applyAlignment="1">
      <alignment horizontal="center" vertical="center" wrapText="1"/>
      <protection/>
    </xf>
    <xf numFmtId="0" fontId="23" fillId="22" borderId="67" xfId="62" applyFont="1" applyFill="1" applyBorder="1" applyAlignment="1">
      <alignment vertical="center"/>
      <protection/>
    </xf>
    <xf numFmtId="0" fontId="22" fillId="22" borderId="77" xfId="62" applyFont="1" applyFill="1" applyBorder="1" applyAlignment="1">
      <alignment horizontal="center" vertical="center"/>
      <protection/>
    </xf>
    <xf numFmtId="0" fontId="22" fillId="22" borderId="79" xfId="62" applyFont="1" applyFill="1" applyBorder="1" applyAlignment="1">
      <alignment horizontal="center" vertical="center"/>
      <protection/>
    </xf>
    <xf numFmtId="0" fontId="22" fillId="22" borderId="65" xfId="62" applyFont="1" applyFill="1" applyBorder="1" applyAlignment="1">
      <alignment horizontal="center" vertical="center"/>
      <protection/>
    </xf>
    <xf numFmtId="0" fontId="25" fillId="22" borderId="77" xfId="63" applyFont="1" applyFill="1" applyBorder="1" applyAlignment="1">
      <alignment horizontal="center" vertical="center"/>
      <protection/>
    </xf>
    <xf numFmtId="0" fontId="25" fillId="22" borderId="79" xfId="63" applyFont="1" applyFill="1" applyBorder="1" applyAlignment="1">
      <alignment horizontal="center" vertical="center"/>
      <protection/>
    </xf>
    <xf numFmtId="0" fontId="25" fillId="22" borderId="65" xfId="63" applyFont="1" applyFill="1" applyBorder="1" applyAlignment="1">
      <alignment horizontal="center" vertical="center"/>
      <protection/>
    </xf>
    <xf numFmtId="1" fontId="25" fillId="22" borderId="70" xfId="63" applyNumberFormat="1" applyFont="1" applyFill="1" applyBorder="1" applyAlignment="1">
      <alignment horizontal="center" vertical="center" wrapText="1"/>
      <protection/>
    </xf>
    <xf numFmtId="0" fontId="23" fillId="22" borderId="67" xfId="63" applyFont="1" applyFill="1" applyBorder="1" applyAlignment="1">
      <alignment vertical="center"/>
      <protection/>
    </xf>
    <xf numFmtId="0" fontId="22" fillId="22" borderId="77" xfId="63" applyFont="1" applyFill="1" applyBorder="1" applyAlignment="1">
      <alignment horizontal="center" vertical="center"/>
      <protection/>
    </xf>
    <xf numFmtId="0" fontId="22" fillId="22" borderId="79" xfId="63" applyFont="1" applyFill="1" applyBorder="1" applyAlignment="1">
      <alignment horizontal="center" vertical="center"/>
      <protection/>
    </xf>
    <xf numFmtId="0" fontId="22" fillId="22" borderId="65" xfId="63" applyFont="1" applyFill="1" applyBorder="1" applyAlignment="1">
      <alignment horizontal="center" vertical="center"/>
      <protection/>
    </xf>
    <xf numFmtId="0" fontId="25" fillId="22" borderId="77" xfId="64" applyFont="1" applyFill="1" applyBorder="1" applyAlignment="1">
      <alignment horizontal="center"/>
      <protection/>
    </xf>
    <xf numFmtId="0" fontId="25" fillId="22" borderId="79" xfId="64" applyFont="1" applyFill="1" applyBorder="1" applyAlignment="1">
      <alignment horizontal="center"/>
      <protection/>
    </xf>
    <xf numFmtId="0" fontId="25" fillId="22" borderId="65" xfId="64" applyFont="1" applyFill="1" applyBorder="1" applyAlignment="1">
      <alignment horizontal="center"/>
      <protection/>
    </xf>
    <xf numFmtId="1" fontId="25" fillId="22" borderId="70" xfId="64" applyNumberFormat="1" applyFont="1" applyFill="1" applyBorder="1" applyAlignment="1">
      <alignment horizontal="center" vertical="center" wrapText="1"/>
      <protection/>
    </xf>
    <xf numFmtId="0" fontId="23" fillId="22" borderId="67" xfId="64" applyFont="1" applyFill="1" applyBorder="1" applyAlignment="1">
      <alignment vertical="center"/>
      <protection/>
    </xf>
    <xf numFmtId="0" fontId="22" fillId="22" borderId="77" xfId="64" applyFont="1" applyFill="1" applyBorder="1" applyAlignment="1">
      <alignment horizontal="center" vertical="center"/>
      <protection/>
    </xf>
    <xf numFmtId="0" fontId="22" fillId="22" borderId="79" xfId="64" applyFont="1" applyFill="1" applyBorder="1" applyAlignment="1">
      <alignment horizontal="center" vertical="center"/>
      <protection/>
    </xf>
    <xf numFmtId="0" fontId="22" fillId="22" borderId="65" xfId="64" applyFont="1" applyFill="1" applyBorder="1" applyAlignment="1">
      <alignment horizontal="center" vertical="center"/>
      <protection/>
    </xf>
    <xf numFmtId="0" fontId="25" fillId="22" borderId="64" xfId="65" applyFont="1" applyFill="1" applyBorder="1" applyAlignment="1">
      <alignment horizontal="center"/>
      <protection/>
    </xf>
    <xf numFmtId="0" fontId="25" fillId="22" borderId="69" xfId="65" applyFont="1" applyFill="1" applyBorder="1" applyAlignment="1">
      <alignment horizontal="center"/>
      <protection/>
    </xf>
    <xf numFmtId="0" fontId="25" fillId="22" borderId="59" xfId="65" applyFont="1" applyFill="1" applyBorder="1" applyAlignment="1">
      <alignment horizontal="center"/>
      <protection/>
    </xf>
    <xf numFmtId="0" fontId="22" fillId="22" borderId="81" xfId="65" applyFont="1" applyFill="1" applyBorder="1" applyAlignment="1">
      <alignment horizontal="center" vertical="center"/>
      <protection/>
    </xf>
    <xf numFmtId="0" fontId="22" fillId="22" borderId="41" xfId="65" applyFont="1" applyFill="1" applyBorder="1" applyAlignment="1">
      <alignment horizontal="center" vertical="center"/>
      <protection/>
    </xf>
    <xf numFmtId="0" fontId="22" fillId="22" borderId="34" xfId="65" applyFont="1" applyFill="1" applyBorder="1" applyAlignment="1">
      <alignment horizontal="center" vertical="center"/>
      <protection/>
    </xf>
    <xf numFmtId="1" fontId="25" fillId="22" borderId="12" xfId="65" applyNumberFormat="1" applyFont="1" applyFill="1" applyBorder="1" applyAlignment="1">
      <alignment horizontal="center" vertical="center" wrapText="1"/>
      <protection/>
    </xf>
    <xf numFmtId="0" fontId="23" fillId="22" borderId="17" xfId="65" applyFont="1" applyFill="1" applyBorder="1" applyAlignment="1">
      <alignment vertical="center"/>
      <protection/>
    </xf>
    <xf numFmtId="0" fontId="23" fillId="22" borderId="21" xfId="65" applyFont="1" applyFill="1" applyBorder="1" applyAlignment="1">
      <alignment vertical="center"/>
      <protection/>
    </xf>
    <xf numFmtId="1" fontId="25" fillId="22" borderId="16" xfId="65" applyNumberFormat="1" applyFont="1" applyFill="1" applyBorder="1" applyAlignment="1">
      <alignment horizontal="center" vertical="center" wrapText="1"/>
      <protection/>
    </xf>
    <xf numFmtId="0" fontId="23" fillId="22" borderId="22" xfId="65" applyFont="1" applyFill="1" applyBorder="1" applyAlignment="1">
      <alignment horizontal="center" vertical="center" wrapText="1"/>
      <protection/>
    </xf>
    <xf numFmtId="49" fontId="25" fillId="22" borderId="13" xfId="65" applyNumberFormat="1" applyFont="1" applyFill="1" applyBorder="1" applyAlignment="1">
      <alignment horizontal="center" vertical="center" wrapText="1"/>
      <protection/>
    </xf>
    <xf numFmtId="49" fontId="25" fillId="22" borderId="15" xfId="65" applyNumberFormat="1" applyFont="1" applyFill="1" applyBorder="1" applyAlignment="1">
      <alignment horizontal="center" vertical="center" wrapText="1"/>
      <protection/>
    </xf>
    <xf numFmtId="1" fontId="25" fillId="22" borderId="25" xfId="65" applyNumberFormat="1" applyFont="1" applyFill="1" applyBorder="1" applyAlignment="1">
      <alignment horizontal="center" vertical="center" wrapText="1"/>
      <protection/>
    </xf>
    <xf numFmtId="0" fontId="23" fillId="22" borderId="76" xfId="65" applyFont="1" applyFill="1" applyBorder="1" applyAlignment="1">
      <alignment horizontal="center" vertical="center" wrapText="1"/>
      <protection/>
    </xf>
    <xf numFmtId="1" fontId="24" fillId="22" borderId="70" xfId="67" applyNumberFormat="1" applyFont="1" applyFill="1" applyBorder="1" applyAlignment="1">
      <alignment horizontal="center" vertical="center" wrapText="1"/>
      <protection/>
    </xf>
    <xf numFmtId="0" fontId="26" fillId="22" borderId="67" xfId="67" applyFont="1" applyFill="1" applyBorder="1" applyAlignment="1">
      <alignment vertical="center"/>
      <protection/>
    </xf>
    <xf numFmtId="0" fontId="25" fillId="22" borderId="77" xfId="68" applyFont="1" applyFill="1" applyBorder="1" applyAlignment="1">
      <alignment horizontal="center"/>
      <protection/>
    </xf>
    <xf numFmtId="0" fontId="25" fillId="22" borderId="79" xfId="68" applyFont="1" applyFill="1" applyBorder="1" applyAlignment="1">
      <alignment horizontal="center"/>
      <protection/>
    </xf>
    <xf numFmtId="0" fontId="25" fillId="22" borderId="65" xfId="68" applyFont="1" applyFill="1" applyBorder="1" applyAlignment="1">
      <alignment horizontal="center"/>
      <protection/>
    </xf>
    <xf numFmtId="1" fontId="25" fillId="22" borderId="70" xfId="68" applyNumberFormat="1" applyFont="1" applyFill="1" applyBorder="1" applyAlignment="1">
      <alignment horizontal="center" vertical="center" wrapText="1"/>
      <protection/>
    </xf>
    <xf numFmtId="0" fontId="23" fillId="22" borderId="67" xfId="68" applyFont="1" applyFill="1" applyBorder="1" applyAlignment="1">
      <alignment vertical="center"/>
      <protection/>
    </xf>
    <xf numFmtId="0" fontId="22" fillId="22" borderId="77" xfId="68" applyFont="1" applyFill="1" applyBorder="1" applyAlignment="1">
      <alignment horizontal="center" vertical="center"/>
      <protection/>
    </xf>
    <xf numFmtId="0" fontId="22" fillId="22" borderId="79" xfId="68" applyFont="1" applyFill="1" applyBorder="1" applyAlignment="1">
      <alignment horizontal="center" vertical="center"/>
      <protection/>
    </xf>
    <xf numFmtId="0" fontId="22" fillId="22" borderId="65" xfId="68" applyFont="1" applyFill="1" applyBorder="1" applyAlignment="1">
      <alignment horizontal="center" vertical="center"/>
      <protection/>
    </xf>
    <xf numFmtId="0" fontId="25" fillId="22" borderId="64" xfId="69" applyFont="1" applyFill="1" applyBorder="1" applyAlignment="1">
      <alignment horizontal="center"/>
      <protection/>
    </xf>
    <xf numFmtId="0" fontId="25" fillId="22" borderId="69" xfId="69" applyFont="1" applyFill="1" applyBorder="1" applyAlignment="1">
      <alignment horizontal="center"/>
      <protection/>
    </xf>
    <xf numFmtId="0" fontId="25" fillId="22" borderId="59" xfId="69" applyFont="1" applyFill="1" applyBorder="1" applyAlignment="1">
      <alignment horizontal="center"/>
      <protection/>
    </xf>
    <xf numFmtId="0" fontId="22" fillId="22" borderId="81" xfId="69" applyFont="1" applyFill="1" applyBorder="1" applyAlignment="1">
      <alignment horizontal="center" vertical="center"/>
      <protection/>
    </xf>
    <xf numFmtId="0" fontId="22" fillId="22" borderId="41" xfId="69" applyFont="1" applyFill="1" applyBorder="1" applyAlignment="1">
      <alignment horizontal="center" vertical="center"/>
      <protection/>
    </xf>
    <xf numFmtId="0" fontId="22" fillId="22" borderId="34" xfId="69" applyFont="1" applyFill="1" applyBorder="1" applyAlignment="1">
      <alignment horizontal="center" vertical="center"/>
      <protection/>
    </xf>
    <xf numFmtId="1" fontId="25" fillId="22" borderId="12" xfId="69" applyNumberFormat="1" applyFont="1" applyFill="1" applyBorder="1" applyAlignment="1">
      <alignment horizontal="center" vertical="center" wrapText="1"/>
      <protection/>
    </xf>
    <xf numFmtId="0" fontId="23" fillId="22" borderId="17" xfId="69" applyFont="1" applyFill="1" applyBorder="1" applyAlignment="1">
      <alignment vertical="center"/>
      <protection/>
    </xf>
    <xf numFmtId="0" fontId="23" fillId="22" borderId="21" xfId="69" applyFont="1" applyFill="1" applyBorder="1" applyAlignment="1">
      <alignment vertical="center"/>
      <protection/>
    </xf>
    <xf numFmtId="1" fontId="25" fillId="22" borderId="16" xfId="69" applyNumberFormat="1" applyFont="1" applyFill="1" applyBorder="1" applyAlignment="1">
      <alignment horizontal="center" vertical="center" wrapText="1"/>
      <protection/>
    </xf>
    <xf numFmtId="0" fontId="23" fillId="22" borderId="22" xfId="69" applyFont="1" applyFill="1" applyBorder="1" applyAlignment="1">
      <alignment horizontal="center" vertical="center" wrapText="1"/>
      <protection/>
    </xf>
    <xf numFmtId="49" fontId="24" fillId="22" borderId="13" xfId="69" applyNumberFormat="1" applyFont="1" applyFill="1" applyBorder="1" applyAlignment="1">
      <alignment horizontal="center" vertical="center" wrapText="1"/>
      <protection/>
    </xf>
    <xf numFmtId="49" fontId="24" fillId="22" borderId="15" xfId="69" applyNumberFormat="1" applyFont="1" applyFill="1" applyBorder="1" applyAlignment="1">
      <alignment horizontal="center" vertical="center" wrapText="1"/>
      <protection/>
    </xf>
    <xf numFmtId="1" fontId="24" fillId="22" borderId="13" xfId="69" applyNumberFormat="1" applyFont="1" applyFill="1" applyBorder="1" applyAlignment="1">
      <alignment horizontal="center" vertical="center" wrapText="1"/>
      <protection/>
    </xf>
    <xf numFmtId="1" fontId="24" fillId="22" borderId="15" xfId="69" applyNumberFormat="1" applyFont="1" applyFill="1" applyBorder="1" applyAlignment="1">
      <alignment horizontal="center" vertical="center" wrapText="1"/>
      <protection/>
    </xf>
    <xf numFmtId="1" fontId="25" fillId="22" borderId="25" xfId="69" applyNumberFormat="1" applyFont="1" applyFill="1" applyBorder="1" applyAlignment="1">
      <alignment horizontal="center" vertical="center" wrapText="1"/>
      <protection/>
    </xf>
    <xf numFmtId="0" fontId="23" fillId="22" borderId="76" xfId="69" applyFont="1" applyFill="1" applyBorder="1" applyAlignment="1">
      <alignment horizontal="center" vertical="center" wrapText="1"/>
      <protection/>
    </xf>
    <xf numFmtId="3" fontId="25" fillId="22" borderId="77" xfId="71" applyNumberFormat="1" applyFont="1" applyFill="1" applyBorder="1" applyAlignment="1">
      <alignment horizontal="center"/>
      <protection/>
    </xf>
    <xf numFmtId="0" fontId="25" fillId="22" borderId="79" xfId="71" applyFont="1" applyFill="1" applyBorder="1" applyAlignment="1">
      <alignment horizontal="center"/>
      <protection/>
    </xf>
    <xf numFmtId="3" fontId="25" fillId="22" borderId="79" xfId="71" applyNumberFormat="1" applyFont="1" applyFill="1" applyBorder="1" applyAlignment="1">
      <alignment horizontal="center"/>
      <protection/>
    </xf>
    <xf numFmtId="0" fontId="25" fillId="22" borderId="65" xfId="71" applyFont="1" applyFill="1" applyBorder="1" applyAlignment="1">
      <alignment horizontal="center"/>
      <protection/>
    </xf>
    <xf numFmtId="1" fontId="25" fillId="22" borderId="70" xfId="71" applyNumberFormat="1" applyFont="1" applyFill="1" applyBorder="1" applyAlignment="1">
      <alignment horizontal="center" vertical="center" wrapText="1"/>
      <protection/>
    </xf>
    <xf numFmtId="0" fontId="23" fillId="22" borderId="67" xfId="71" applyFont="1" applyFill="1" applyBorder="1" applyAlignment="1">
      <alignment vertical="center"/>
      <protection/>
    </xf>
    <xf numFmtId="0" fontId="22" fillId="22" borderId="77" xfId="71" applyFont="1" applyFill="1" applyBorder="1" applyAlignment="1">
      <alignment horizontal="center" vertical="center"/>
      <protection/>
    </xf>
    <xf numFmtId="3" fontId="22" fillId="22" borderId="79" xfId="71" applyNumberFormat="1" applyFont="1" applyFill="1" applyBorder="1" applyAlignment="1">
      <alignment horizontal="center" vertical="center"/>
      <protection/>
    </xf>
    <xf numFmtId="0" fontId="22" fillId="22" borderId="79" xfId="71" applyFont="1" applyFill="1" applyBorder="1" applyAlignment="1">
      <alignment horizontal="center" vertical="center"/>
      <protection/>
    </xf>
    <xf numFmtId="0" fontId="22" fillId="22" borderId="65" xfId="71" applyFont="1" applyFill="1" applyBorder="1" applyAlignment="1">
      <alignment horizontal="center" vertical="center"/>
      <protection/>
    </xf>
    <xf numFmtId="0" fontId="25" fillId="22" borderId="64" xfId="55" applyFont="1" applyFill="1" applyBorder="1" applyAlignment="1">
      <alignment horizontal="center"/>
      <protection/>
    </xf>
    <xf numFmtId="0" fontId="25" fillId="22" borderId="69" xfId="55" applyFont="1" applyFill="1" applyBorder="1" applyAlignment="1">
      <alignment horizontal="center"/>
      <protection/>
    </xf>
    <xf numFmtId="0" fontId="25" fillId="22" borderId="59" xfId="55" applyFont="1" applyFill="1" applyBorder="1" applyAlignment="1">
      <alignment horizontal="center"/>
      <protection/>
    </xf>
    <xf numFmtId="0" fontId="22" fillId="22" borderId="81" xfId="55" applyFont="1" applyFill="1" applyBorder="1" applyAlignment="1">
      <alignment horizontal="center" vertical="center"/>
      <protection/>
    </xf>
    <xf numFmtId="0" fontId="22" fillId="22" borderId="41" xfId="55" applyFont="1" applyFill="1" applyBorder="1" applyAlignment="1">
      <alignment horizontal="center" vertical="center"/>
      <protection/>
    </xf>
    <xf numFmtId="0" fontId="22" fillId="22" borderId="34" xfId="55" applyFont="1" applyFill="1" applyBorder="1" applyAlignment="1">
      <alignment horizontal="center" vertical="center"/>
      <protection/>
    </xf>
    <xf numFmtId="1" fontId="25" fillId="22" borderId="12" xfId="55" applyNumberFormat="1" applyFont="1" applyFill="1" applyBorder="1" applyAlignment="1">
      <alignment horizontal="center" vertical="center" wrapText="1"/>
      <protection/>
    </xf>
    <xf numFmtId="0" fontId="23" fillId="22" borderId="17" xfId="55" applyFont="1" applyFill="1" applyBorder="1" applyAlignment="1">
      <alignment vertical="center"/>
      <protection/>
    </xf>
    <xf numFmtId="0" fontId="23" fillId="22" borderId="21" xfId="55" applyFont="1" applyFill="1" applyBorder="1" applyAlignment="1">
      <alignment vertical="center"/>
      <protection/>
    </xf>
    <xf numFmtId="1" fontId="25" fillId="22" borderId="16" xfId="55" applyNumberFormat="1" applyFont="1" applyFill="1" applyBorder="1" applyAlignment="1">
      <alignment horizontal="center" vertical="center" wrapText="1"/>
      <protection/>
    </xf>
    <xf numFmtId="0" fontId="23" fillId="22" borderId="22" xfId="55" applyFont="1" applyFill="1" applyBorder="1" applyAlignment="1">
      <alignment horizontal="center" vertical="center" wrapText="1"/>
      <protection/>
    </xf>
    <xf numFmtId="49" fontId="25" fillId="22" borderId="13" xfId="55" applyNumberFormat="1" applyFont="1" applyFill="1" applyBorder="1" applyAlignment="1">
      <alignment horizontal="center" vertical="center" wrapText="1"/>
      <protection/>
    </xf>
    <xf numFmtId="49" fontId="25" fillId="22" borderId="15" xfId="55" applyNumberFormat="1" applyFont="1" applyFill="1" applyBorder="1" applyAlignment="1">
      <alignment horizontal="center" vertical="center" wrapText="1"/>
      <protection/>
    </xf>
    <xf numFmtId="1" fontId="25" fillId="22" borderId="13" xfId="55" applyNumberFormat="1" applyFont="1" applyFill="1" applyBorder="1" applyAlignment="1">
      <alignment horizontal="center" vertical="center" wrapText="1"/>
      <protection/>
    </xf>
    <xf numFmtId="1" fontId="25" fillId="22" borderId="15" xfId="55" applyNumberFormat="1" applyFont="1" applyFill="1" applyBorder="1" applyAlignment="1">
      <alignment horizontal="center" vertical="center" wrapText="1"/>
      <protection/>
    </xf>
    <xf numFmtId="1" fontId="25" fillId="22" borderId="25" xfId="55" applyNumberFormat="1" applyFont="1" applyFill="1" applyBorder="1" applyAlignment="1">
      <alignment horizontal="center" vertical="center" wrapText="1"/>
      <protection/>
    </xf>
    <xf numFmtId="0" fontId="23" fillId="22" borderId="76" xfId="55" applyFont="1" applyFill="1" applyBorder="1" applyAlignment="1">
      <alignment horizontal="center" vertical="center" wrapText="1"/>
      <protection/>
    </xf>
    <xf numFmtId="1" fontId="25" fillId="22" borderId="25" xfId="56" applyNumberFormat="1" applyFont="1" applyFill="1" applyBorder="1" applyAlignment="1">
      <alignment horizontal="center" vertical="center" wrapText="1"/>
      <protection/>
    </xf>
    <xf numFmtId="0" fontId="23" fillId="22" borderId="76" xfId="56" applyFont="1" applyFill="1" applyBorder="1" applyAlignment="1">
      <alignment horizontal="center" vertical="center" wrapText="1"/>
      <protection/>
    </xf>
    <xf numFmtId="1" fontId="25" fillId="22" borderId="16" xfId="56" applyNumberFormat="1" applyFont="1" applyFill="1" applyBorder="1" applyAlignment="1">
      <alignment horizontal="center" vertical="center" wrapText="1"/>
      <protection/>
    </xf>
    <xf numFmtId="0" fontId="23" fillId="22" borderId="22" xfId="56" applyFont="1" applyFill="1" applyBorder="1" applyAlignment="1">
      <alignment horizontal="center" vertical="center" wrapText="1"/>
      <protection/>
    </xf>
    <xf numFmtId="0" fontId="25" fillId="22" borderId="64" xfId="56" applyFont="1" applyFill="1" applyBorder="1" applyAlignment="1">
      <alignment horizontal="center"/>
      <protection/>
    </xf>
    <xf numFmtId="0" fontId="25" fillId="22" borderId="69" xfId="56" applyFont="1" applyFill="1" applyBorder="1" applyAlignment="1">
      <alignment horizontal="center"/>
      <protection/>
    </xf>
    <xf numFmtId="0" fontId="25" fillId="22" borderId="59" xfId="56" applyFont="1" applyFill="1" applyBorder="1" applyAlignment="1">
      <alignment horizontal="center"/>
      <protection/>
    </xf>
    <xf numFmtId="0" fontId="22" fillId="22" borderId="81" xfId="56" applyFont="1" applyFill="1" applyBorder="1" applyAlignment="1">
      <alignment horizontal="center" vertical="center"/>
      <protection/>
    </xf>
    <xf numFmtId="0" fontId="22" fillId="22" borderId="41" xfId="56" applyFont="1" applyFill="1" applyBorder="1" applyAlignment="1">
      <alignment horizontal="center" vertical="center"/>
      <protection/>
    </xf>
    <xf numFmtId="0" fontId="22" fillId="22" borderId="34" xfId="56" applyFont="1" applyFill="1" applyBorder="1" applyAlignment="1">
      <alignment horizontal="center" vertical="center"/>
      <protection/>
    </xf>
    <xf numFmtId="1" fontId="24" fillId="22" borderId="12" xfId="56" applyNumberFormat="1" applyFont="1" applyFill="1" applyBorder="1" applyAlignment="1">
      <alignment horizontal="center" vertical="center" wrapText="1"/>
      <protection/>
    </xf>
    <xf numFmtId="0" fontId="26" fillId="22" borderId="17" xfId="56" applyFont="1" applyFill="1" applyBorder="1" applyAlignment="1">
      <alignment vertical="center"/>
      <protection/>
    </xf>
    <xf numFmtId="0" fontId="26" fillId="22" borderId="21" xfId="56" applyFont="1" applyFill="1" applyBorder="1" applyAlignment="1">
      <alignment vertical="center"/>
      <protection/>
    </xf>
    <xf numFmtId="49" fontId="25" fillId="22" borderId="13" xfId="56" applyNumberFormat="1" applyFont="1" applyFill="1" applyBorder="1" applyAlignment="1">
      <alignment horizontal="center" vertical="center" wrapText="1"/>
      <protection/>
    </xf>
    <xf numFmtId="49" fontId="25" fillId="22" borderId="15" xfId="56" applyNumberFormat="1" applyFont="1" applyFill="1" applyBorder="1" applyAlignment="1">
      <alignment horizontal="center" vertical="center" wrapText="1"/>
      <protection/>
    </xf>
    <xf numFmtId="1" fontId="25" fillId="22" borderId="13" xfId="56" applyNumberFormat="1" applyFont="1" applyFill="1" applyBorder="1" applyAlignment="1">
      <alignment horizontal="center" vertical="center" wrapText="1"/>
      <protection/>
    </xf>
    <xf numFmtId="1" fontId="25" fillId="22" borderId="15" xfId="56" applyNumberFormat="1" applyFont="1" applyFill="1" applyBorder="1" applyAlignment="1">
      <alignment horizontal="center" vertical="center" wrapText="1"/>
      <protection/>
    </xf>
    <xf numFmtId="0" fontId="25" fillId="22" borderId="64" xfId="57" applyFont="1" applyFill="1" applyBorder="1" applyAlignment="1">
      <alignment horizontal="center"/>
      <protection/>
    </xf>
    <xf numFmtId="0" fontId="25" fillId="22" borderId="69" xfId="57" applyFont="1" applyFill="1" applyBorder="1" applyAlignment="1">
      <alignment horizontal="center"/>
      <protection/>
    </xf>
    <xf numFmtId="0" fontId="25" fillId="22" borderId="59" xfId="57" applyFont="1" applyFill="1" applyBorder="1" applyAlignment="1">
      <alignment horizontal="center"/>
      <protection/>
    </xf>
    <xf numFmtId="0" fontId="22" fillId="22" borderId="81" xfId="57" applyFont="1" applyFill="1" applyBorder="1" applyAlignment="1">
      <alignment horizontal="center" vertical="center"/>
      <protection/>
    </xf>
    <xf numFmtId="0" fontId="22" fillId="22" borderId="41" xfId="57" applyFont="1" applyFill="1" applyBorder="1" applyAlignment="1">
      <alignment horizontal="center" vertical="center"/>
      <protection/>
    </xf>
    <xf numFmtId="0" fontId="22" fillId="22" borderId="34" xfId="57" applyFont="1" applyFill="1" applyBorder="1" applyAlignment="1">
      <alignment horizontal="center" vertical="center"/>
      <protection/>
    </xf>
    <xf numFmtId="1" fontId="25" fillId="22" borderId="12" xfId="57" applyNumberFormat="1" applyFont="1" applyFill="1" applyBorder="1" applyAlignment="1">
      <alignment horizontal="center" vertical="center" wrapText="1"/>
      <protection/>
    </xf>
    <xf numFmtId="0" fontId="23" fillId="22" borderId="17" xfId="57" applyFont="1" applyFill="1" applyBorder="1" applyAlignment="1">
      <alignment vertical="center"/>
      <protection/>
    </xf>
    <xf numFmtId="0" fontId="23" fillId="22" borderId="21" xfId="57" applyFont="1" applyFill="1" applyBorder="1" applyAlignment="1">
      <alignment vertical="center"/>
      <protection/>
    </xf>
    <xf numFmtId="1" fontId="25" fillId="22" borderId="16" xfId="57" applyNumberFormat="1" applyFont="1" applyFill="1" applyBorder="1" applyAlignment="1">
      <alignment horizontal="center" vertical="center" wrapText="1"/>
      <protection/>
    </xf>
    <xf numFmtId="0" fontId="23" fillId="22" borderId="22" xfId="57" applyFont="1" applyFill="1" applyBorder="1" applyAlignment="1">
      <alignment horizontal="center" vertical="center" wrapText="1"/>
      <protection/>
    </xf>
    <xf numFmtId="49" fontId="25" fillId="22" borderId="13" xfId="57" applyNumberFormat="1" applyFont="1" applyFill="1" applyBorder="1" applyAlignment="1">
      <alignment horizontal="center" vertical="center" wrapText="1"/>
      <protection/>
    </xf>
    <xf numFmtId="49" fontId="25" fillId="22" borderId="15" xfId="57" applyNumberFormat="1" applyFont="1" applyFill="1" applyBorder="1" applyAlignment="1">
      <alignment horizontal="center" vertical="center" wrapText="1"/>
      <protection/>
    </xf>
    <xf numFmtId="1" fontId="25" fillId="22" borderId="13" xfId="57" applyNumberFormat="1" applyFont="1" applyFill="1" applyBorder="1" applyAlignment="1">
      <alignment horizontal="center" vertical="center" wrapText="1"/>
      <protection/>
    </xf>
    <xf numFmtId="1" fontId="25" fillId="22" borderId="15" xfId="57" applyNumberFormat="1" applyFont="1" applyFill="1" applyBorder="1" applyAlignment="1">
      <alignment horizontal="center" vertical="center" wrapText="1"/>
      <protection/>
    </xf>
    <xf numFmtId="1" fontId="25" fillId="22" borderId="25" xfId="57" applyNumberFormat="1" applyFont="1" applyFill="1" applyBorder="1" applyAlignment="1">
      <alignment horizontal="center" vertical="center" wrapText="1"/>
      <protection/>
    </xf>
    <xf numFmtId="0" fontId="23" fillId="22" borderId="76" xfId="57" applyFont="1" applyFill="1" applyBorder="1" applyAlignment="1">
      <alignment horizontal="center" vertical="center" wrapText="1"/>
      <protection/>
    </xf>
    <xf numFmtId="0" fontId="22" fillId="22" borderId="81" xfId="58" applyFont="1" applyFill="1" applyBorder="1" applyAlignment="1">
      <alignment horizontal="center" vertical="center"/>
      <protection/>
    </xf>
    <xf numFmtId="0" fontId="22" fillId="22" borderId="41" xfId="58" applyFont="1" applyFill="1" applyBorder="1" applyAlignment="1">
      <alignment horizontal="center" vertical="center"/>
      <protection/>
    </xf>
    <xf numFmtId="0" fontId="22" fillId="22" borderId="34" xfId="58" applyFont="1" applyFill="1" applyBorder="1" applyAlignment="1">
      <alignment horizontal="center" vertical="center"/>
      <protection/>
    </xf>
    <xf numFmtId="1" fontId="25" fillId="22" borderId="12" xfId="58" applyNumberFormat="1" applyFont="1" applyFill="1" applyBorder="1" applyAlignment="1">
      <alignment horizontal="center" vertical="center" wrapText="1"/>
      <protection/>
    </xf>
    <xf numFmtId="0" fontId="23" fillId="22" borderId="17" xfId="58" applyFont="1" applyFill="1" applyBorder="1" applyAlignment="1">
      <alignment vertical="center"/>
      <protection/>
    </xf>
    <xf numFmtId="0" fontId="23" fillId="22" borderId="21" xfId="58" applyFont="1" applyFill="1" applyBorder="1" applyAlignment="1">
      <alignment vertical="center"/>
      <protection/>
    </xf>
    <xf numFmtId="1" fontId="25" fillId="22" borderId="16" xfId="58" applyNumberFormat="1" applyFont="1" applyFill="1" applyBorder="1" applyAlignment="1">
      <alignment horizontal="center" vertical="center" wrapText="1"/>
      <protection/>
    </xf>
    <xf numFmtId="0" fontId="23" fillId="22" borderId="22" xfId="58" applyFont="1" applyFill="1" applyBorder="1" applyAlignment="1">
      <alignment horizontal="center" vertical="center" wrapText="1"/>
      <protection/>
    </xf>
    <xf numFmtId="49" fontId="25" fillId="22" borderId="13" xfId="58" applyNumberFormat="1" applyFont="1" applyFill="1" applyBorder="1" applyAlignment="1">
      <alignment horizontal="center" vertical="center" wrapText="1"/>
      <protection/>
    </xf>
    <xf numFmtId="49" fontId="25" fillId="22" borderId="15" xfId="58" applyNumberFormat="1" applyFont="1" applyFill="1" applyBorder="1" applyAlignment="1">
      <alignment horizontal="center" vertical="center" wrapText="1"/>
      <protection/>
    </xf>
    <xf numFmtId="1" fontId="25" fillId="22" borderId="13" xfId="58" applyNumberFormat="1" applyFont="1" applyFill="1" applyBorder="1" applyAlignment="1">
      <alignment horizontal="center" vertical="center" wrapText="1"/>
      <protection/>
    </xf>
    <xf numFmtId="1" fontId="25" fillId="22" borderId="15" xfId="58" applyNumberFormat="1" applyFont="1" applyFill="1" applyBorder="1" applyAlignment="1">
      <alignment horizontal="center" vertical="center" wrapText="1"/>
      <protection/>
    </xf>
    <xf numFmtId="1" fontId="25" fillId="22" borderId="25" xfId="58" applyNumberFormat="1" applyFont="1" applyFill="1" applyBorder="1" applyAlignment="1">
      <alignment horizontal="center" vertical="center" wrapText="1"/>
      <protection/>
    </xf>
    <xf numFmtId="0" fontId="23" fillId="22" borderId="76" xfId="58" applyFont="1" applyFill="1" applyBorder="1" applyAlignment="1">
      <alignment horizontal="center" vertical="center" wrapText="1"/>
      <protection/>
    </xf>
    <xf numFmtId="0" fontId="25" fillId="22" borderId="64" xfId="58" applyFont="1" applyFill="1" applyBorder="1" applyAlignment="1">
      <alignment horizontal="center"/>
      <protection/>
    </xf>
    <xf numFmtId="0" fontId="25" fillId="22" borderId="69" xfId="58" applyFont="1" applyFill="1" applyBorder="1" applyAlignment="1">
      <alignment horizontal="center"/>
      <protection/>
    </xf>
    <xf numFmtId="0" fontId="25" fillId="22" borderId="59" xfId="58" applyFont="1" applyFill="1" applyBorder="1" applyAlignment="1">
      <alignment horizont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1.1 Comportamiento pasajeros y carga FEB 2009" xfId="53"/>
    <cellStyle name="Normal_CUADRO 1.1 DEFINITIVO" xfId="54"/>
    <cellStyle name="Normal_CUADRO 1.10 PAX NACIONALES POR AEROPUERTO FEBRERO 2009" xfId="55"/>
    <cellStyle name="Normal_CUADRO 1.11 CARGA NACIONAL POR AEROPUERTOFEB 2009" xfId="56"/>
    <cellStyle name="Normal_CUADRO 1.12 PAX INTERNACIONALES POR AEROPUERTO FEB 2009" xfId="57"/>
    <cellStyle name="Normal_CUADRO 1.13 CARGA INTERNACIONAL POR AEROPUERTO FEB 2009" xfId="58"/>
    <cellStyle name="Normal_CUADRO 1.3. CARGA NACIONAL POR EMPRESA FEB 2009" xfId="59"/>
    <cellStyle name="Normal_CUADRO 1.4  PAX INTERNAL POR EMPRESA MAR 2005" xfId="60"/>
    <cellStyle name="Normal_CUADRO 1.6 PAX NACIONALES PRINCIPALES RUTAS FEB 2009" xfId="61"/>
    <cellStyle name="Normal_CUADRO 1.6B  PAX NALES RUTAS TRONCALES X EMPRESA FEB2009" xfId="62"/>
    <cellStyle name="Normal_CUADRO 1.7 CARGA NACIONAL PRINCIPALES RUTAS FEB 2009" xfId="63"/>
    <cellStyle name="Normal_CUADRO 1.8 PAX INTERNACIONALES PRINCIPALES RUTAS FEB 2009" xfId="64"/>
    <cellStyle name="Normal_CUADRO 1.8B PAX INTERNACIONALES POR CONTINENTE- PAIS FEB 2009" xfId="65"/>
    <cellStyle name="Normal_CUADRO 1.8C PAX INTERNACIONALES CONTINENTE -EMPRESA ENE 2006" xfId="66"/>
    <cellStyle name="Normal_CUADRO 1.8C PAX INTERNACIONALES CONTINENTE -EMPRESA FEB 2009" xfId="67"/>
    <cellStyle name="Normal_CUADRO 1.9 CARGA INTERNACIONAL PRINCIPALES RUTAS FEB 2009" xfId="68"/>
    <cellStyle name="Normal_CUADRO 1.9B CARGA INTERNACIONAL POR CONTINENTE- PAIS FEBRERO 2009" xfId="69"/>
    <cellStyle name="Normal_CUADRO 1.9C CARGA INTERNACIONAL CONTINENTE -EMPRESA ENE 2006" xfId="70"/>
    <cellStyle name="Normal_CUADRO 1.9C CARGA INTERNACIONAL CONTINENTE-EMPRESA FEB 2009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ítulo_Cuadro 1.1 Comportamiento pasajeros y carga FEB 2009" xfId="81"/>
    <cellStyle name="Total" xfId="82"/>
  </cellStyles>
  <dxfs count="2">
    <dxf>
      <font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Q65516"/>
  <sheetViews>
    <sheetView showGridLines="0" tabSelected="1" zoomScale="88" zoomScaleNormal="88" zoomScalePageLayoutView="0" workbookViewId="0" topLeftCell="A1">
      <selection activeCell="A1" sqref="A1"/>
    </sheetView>
  </sheetViews>
  <sheetFormatPr defaultColWidth="11.00390625" defaultRowHeight="12.75"/>
  <cols>
    <col min="1" max="1" width="1.421875" style="22" customWidth="1"/>
    <col min="2" max="2" width="11.421875" style="22" customWidth="1"/>
    <col min="3" max="3" width="18.28125" style="22" customWidth="1"/>
    <col min="4" max="4" width="11.7109375" style="22" customWidth="1"/>
    <col min="5" max="5" width="9.7109375" style="22" customWidth="1"/>
    <col min="6" max="7" width="9.57421875" style="22" customWidth="1"/>
    <col min="8" max="9" width="10.8515625" style="22" customWidth="1"/>
    <col min="10" max="10" width="11.421875" style="22" customWidth="1"/>
    <col min="11" max="12" width="11.140625" style="22" customWidth="1"/>
    <col min="13" max="13" width="10.00390625" style="22" customWidth="1"/>
    <col min="14" max="14" width="8.7109375" style="22" customWidth="1"/>
    <col min="15" max="15" width="11.00390625" style="22" customWidth="1"/>
    <col min="16" max="16" width="16.140625" style="22" customWidth="1"/>
    <col min="17" max="17" width="16.57421875" style="22" customWidth="1"/>
    <col min="18" max="18" width="17.28125" style="22" customWidth="1"/>
    <col min="19" max="19" width="14.00390625" style="22" customWidth="1"/>
    <col min="20" max="16384" width="11.00390625" style="22" customWidth="1"/>
  </cols>
  <sheetData>
    <row r="1" ht="3.75" customHeight="1" thickBot="1"/>
    <row r="2" spans="2:15" ht="13.5" customHeight="1">
      <c r="B2" s="716" t="s">
        <v>63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8"/>
    </row>
    <row r="3" spans="2:15" ht="12.75" customHeight="1">
      <c r="B3" s="719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1"/>
    </row>
    <row r="4" spans="2:15" ht="5.25" customHeight="1" thickBot="1">
      <c r="B4" s="722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4"/>
    </row>
    <row r="5" spans="2:15" ht="16.5" customHeight="1">
      <c r="B5" s="23"/>
      <c r="C5" s="24"/>
      <c r="D5" s="728" t="s">
        <v>64</v>
      </c>
      <c r="E5" s="729"/>
      <c r="F5" s="729"/>
      <c r="G5" s="729"/>
      <c r="H5" s="732" t="s">
        <v>65</v>
      </c>
      <c r="I5" s="733"/>
      <c r="J5" s="733"/>
      <c r="K5" s="733"/>
      <c r="L5" s="733"/>
      <c r="M5" s="733"/>
      <c r="N5" s="733"/>
      <c r="O5" s="734"/>
    </row>
    <row r="6" spans="2:15" ht="3.75" customHeight="1">
      <c r="B6" s="23"/>
      <c r="C6" s="24"/>
      <c r="D6" s="730"/>
      <c r="E6" s="731"/>
      <c r="F6" s="731"/>
      <c r="G6" s="731"/>
      <c r="H6" s="735"/>
      <c r="I6" s="736"/>
      <c r="J6" s="736"/>
      <c r="K6" s="736"/>
      <c r="L6" s="736"/>
      <c r="M6" s="736"/>
      <c r="N6" s="736"/>
      <c r="O6" s="737"/>
    </row>
    <row r="7" spans="2:15" ht="15">
      <c r="B7" s="702" t="s">
        <v>66</v>
      </c>
      <c r="C7" s="703"/>
      <c r="D7" s="707" t="s">
        <v>67</v>
      </c>
      <c r="E7" s="710" t="s">
        <v>68</v>
      </c>
      <c r="F7" s="713" t="s">
        <v>69</v>
      </c>
      <c r="G7" s="725" t="s">
        <v>70</v>
      </c>
      <c r="H7" s="704" t="s">
        <v>67</v>
      </c>
      <c r="I7" s="705"/>
      <c r="J7" s="706"/>
      <c r="K7" s="25" t="s">
        <v>68</v>
      </c>
      <c r="L7" s="26"/>
      <c r="M7" s="27"/>
      <c r="N7" s="738" t="s">
        <v>69</v>
      </c>
      <c r="O7" s="725" t="s">
        <v>70</v>
      </c>
    </row>
    <row r="8" spans="2:15" ht="9" customHeight="1">
      <c r="B8" s="23"/>
      <c r="C8" s="24"/>
      <c r="D8" s="708"/>
      <c r="E8" s="711"/>
      <c r="F8" s="714"/>
      <c r="G8" s="726"/>
      <c r="H8" s="28" t="s">
        <v>71</v>
      </c>
      <c r="I8" s="29" t="s">
        <v>71</v>
      </c>
      <c r="J8" s="30" t="s">
        <v>71</v>
      </c>
      <c r="K8" s="29" t="s">
        <v>71</v>
      </c>
      <c r="L8" s="29" t="s">
        <v>71</v>
      </c>
      <c r="M8" s="30" t="s">
        <v>71</v>
      </c>
      <c r="N8" s="739"/>
      <c r="O8" s="726"/>
    </row>
    <row r="9" spans="2:15" ht="15.75" customHeight="1" thickBot="1">
      <c r="B9" s="31"/>
      <c r="C9" s="32"/>
      <c r="D9" s="709"/>
      <c r="E9" s="712"/>
      <c r="F9" s="715"/>
      <c r="G9" s="727"/>
      <c r="H9" s="33" t="s">
        <v>72</v>
      </c>
      <c r="I9" s="34" t="s">
        <v>73</v>
      </c>
      <c r="J9" s="35" t="s">
        <v>12</v>
      </c>
      <c r="K9" s="34" t="s">
        <v>10</v>
      </c>
      <c r="L9" s="34" t="s">
        <v>11</v>
      </c>
      <c r="M9" s="35" t="s">
        <v>12</v>
      </c>
      <c r="N9" s="740"/>
      <c r="O9" s="727"/>
    </row>
    <row r="10" spans="2:15" s="36" customFormat="1" ht="16.5" customHeight="1">
      <c r="B10" s="699">
        <v>2008</v>
      </c>
      <c r="C10" s="37" t="s">
        <v>74</v>
      </c>
      <c r="D10" s="38">
        <v>757080</v>
      </c>
      <c r="E10" s="39">
        <v>9446.288000000004</v>
      </c>
      <c r="F10" s="40">
        <v>1111.41</v>
      </c>
      <c r="G10" s="41">
        <f>F10+E10</f>
        <v>10557.698000000004</v>
      </c>
      <c r="H10" s="42">
        <v>255575</v>
      </c>
      <c r="I10" s="43">
        <v>235678</v>
      </c>
      <c r="J10" s="44">
        <f>I10+H10</f>
        <v>491253</v>
      </c>
      <c r="K10" s="45">
        <v>27736.967999999997</v>
      </c>
      <c r="L10" s="45">
        <v>14969.558999999997</v>
      </c>
      <c r="M10" s="46">
        <f>L10+K10</f>
        <v>42706.526999999995</v>
      </c>
      <c r="N10" s="47">
        <v>696.267</v>
      </c>
      <c r="O10" s="48">
        <f>N10+M10</f>
        <v>43402.793999999994</v>
      </c>
    </row>
    <row r="11" spans="1:17" s="65" customFormat="1" ht="16.5" customHeight="1">
      <c r="A11" s="49"/>
      <c r="B11" s="700"/>
      <c r="C11" s="51" t="s">
        <v>75</v>
      </c>
      <c r="D11" s="52">
        <v>716101</v>
      </c>
      <c r="E11" s="53">
        <v>10395.962000000007</v>
      </c>
      <c r="F11" s="54">
        <v>1127.4769999999999</v>
      </c>
      <c r="G11" s="55">
        <f aca="true" t="shared" si="0" ref="G11:G24">F11+E11</f>
        <v>11523.439000000006</v>
      </c>
      <c r="H11" s="56">
        <v>199075</v>
      </c>
      <c r="I11" s="57">
        <v>178691</v>
      </c>
      <c r="J11" s="58">
        <f aca="true" t="shared" si="1" ref="J11:J24">I11+H11</f>
        <v>377766</v>
      </c>
      <c r="K11" s="59">
        <v>31851.071</v>
      </c>
      <c r="L11" s="59">
        <v>16198.118999999993</v>
      </c>
      <c r="M11" s="60">
        <f aca="true" t="shared" si="2" ref="M11:M24">L11+K11</f>
        <v>48049.189999999995</v>
      </c>
      <c r="N11" s="61">
        <v>635.2089999999997</v>
      </c>
      <c r="O11" s="62">
        <f aca="true" t="shared" si="3" ref="O11:O24">N11+M11</f>
        <v>48684.399</v>
      </c>
      <c r="P11" s="63"/>
      <c r="Q11" s="64"/>
    </row>
    <row r="12" spans="2:15" ht="16.5" customHeight="1">
      <c r="B12" s="700"/>
      <c r="C12" s="66" t="s">
        <v>76</v>
      </c>
      <c r="D12" s="67">
        <v>719361</v>
      </c>
      <c r="E12" s="68">
        <v>9604.151999999998</v>
      </c>
      <c r="F12" s="69">
        <v>1063.6180000000002</v>
      </c>
      <c r="G12" s="70">
        <f t="shared" si="0"/>
        <v>10667.769999999999</v>
      </c>
      <c r="H12" s="71">
        <v>219937</v>
      </c>
      <c r="I12" s="72">
        <v>202088</v>
      </c>
      <c r="J12" s="73">
        <f t="shared" si="1"/>
        <v>422025</v>
      </c>
      <c r="K12" s="74">
        <v>26506.808999999994</v>
      </c>
      <c r="L12" s="75">
        <v>16955.29</v>
      </c>
      <c r="M12" s="74">
        <f t="shared" si="2"/>
        <v>43462.098999999995</v>
      </c>
      <c r="N12" s="76">
        <v>874.6560000000001</v>
      </c>
      <c r="O12" s="77">
        <f t="shared" si="3"/>
        <v>44336.755</v>
      </c>
    </row>
    <row r="13" spans="2:15" ht="16.5" customHeight="1">
      <c r="B13" s="700"/>
      <c r="C13" s="66" t="s">
        <v>77</v>
      </c>
      <c r="D13" s="67">
        <v>695564</v>
      </c>
      <c r="E13" s="68">
        <v>11833.70700000001</v>
      </c>
      <c r="F13" s="69">
        <v>1260.01</v>
      </c>
      <c r="G13" s="70">
        <f t="shared" si="0"/>
        <v>13093.71700000001</v>
      </c>
      <c r="H13" s="71">
        <v>187202</v>
      </c>
      <c r="I13" s="72">
        <v>170251</v>
      </c>
      <c r="J13" s="78">
        <f t="shared" si="1"/>
        <v>357453</v>
      </c>
      <c r="K13" s="75">
        <v>31541.294999999995</v>
      </c>
      <c r="L13" s="75">
        <v>17155.534999999996</v>
      </c>
      <c r="M13" s="74">
        <f t="shared" si="2"/>
        <v>48696.82999999999</v>
      </c>
      <c r="N13" s="76">
        <v>820.2829999999999</v>
      </c>
      <c r="O13" s="77">
        <f t="shared" si="3"/>
        <v>49517.11299999999</v>
      </c>
    </row>
    <row r="14" spans="2:15" s="79" customFormat="1" ht="16.5" customHeight="1">
      <c r="B14" s="700"/>
      <c r="C14" s="66" t="s">
        <v>78</v>
      </c>
      <c r="D14" s="67">
        <v>747547</v>
      </c>
      <c r="E14" s="68">
        <v>10278.163000000004</v>
      </c>
      <c r="F14" s="69">
        <v>1307.2579999999998</v>
      </c>
      <c r="G14" s="70">
        <f t="shared" si="0"/>
        <v>11585.421000000004</v>
      </c>
      <c r="H14" s="71">
        <v>205654</v>
      </c>
      <c r="I14" s="72">
        <v>192443</v>
      </c>
      <c r="J14" s="78">
        <f t="shared" si="1"/>
        <v>398097</v>
      </c>
      <c r="K14" s="75">
        <v>29112.065000000013</v>
      </c>
      <c r="L14" s="75">
        <v>17072.367000000006</v>
      </c>
      <c r="M14" s="74">
        <f t="shared" si="2"/>
        <v>46184.432000000015</v>
      </c>
      <c r="N14" s="76">
        <v>847.5180000000003</v>
      </c>
      <c r="O14" s="80">
        <f t="shared" si="3"/>
        <v>47031.95000000002</v>
      </c>
    </row>
    <row r="15" spans="2:15" ht="16.5" customHeight="1">
      <c r="B15" s="700"/>
      <c r="C15" s="66" t="s">
        <v>79</v>
      </c>
      <c r="D15" s="67">
        <v>737778</v>
      </c>
      <c r="E15" s="68">
        <v>11046.85200000001</v>
      </c>
      <c r="F15" s="69">
        <v>1234.525</v>
      </c>
      <c r="G15" s="70">
        <f t="shared" si="0"/>
        <v>12281.37700000001</v>
      </c>
      <c r="H15" s="71">
        <v>244421</v>
      </c>
      <c r="I15" s="72">
        <v>221068</v>
      </c>
      <c r="J15" s="78">
        <f t="shared" si="1"/>
        <v>465489</v>
      </c>
      <c r="K15" s="75">
        <v>24249.703999999998</v>
      </c>
      <c r="L15" s="75">
        <v>14916.06</v>
      </c>
      <c r="M15" s="74">
        <f t="shared" si="2"/>
        <v>39165.763999999996</v>
      </c>
      <c r="N15" s="76">
        <v>684.81</v>
      </c>
      <c r="O15" s="77">
        <f t="shared" si="3"/>
        <v>39850.57399999999</v>
      </c>
    </row>
    <row r="16" spans="2:15" s="81" customFormat="1" ht="16.5" customHeight="1">
      <c r="B16" s="700"/>
      <c r="C16" s="66" t="s">
        <v>80</v>
      </c>
      <c r="D16" s="67">
        <v>792705</v>
      </c>
      <c r="E16" s="68">
        <v>11227.408000000009</v>
      </c>
      <c r="F16" s="69">
        <v>1295.2739999999994</v>
      </c>
      <c r="G16" s="70">
        <f t="shared" si="0"/>
        <v>12522.682000000008</v>
      </c>
      <c r="H16" s="71">
        <v>248945</v>
      </c>
      <c r="I16" s="72">
        <v>267869</v>
      </c>
      <c r="J16" s="78">
        <f t="shared" si="1"/>
        <v>516814</v>
      </c>
      <c r="K16" s="75">
        <v>22693.72200000001</v>
      </c>
      <c r="L16" s="75">
        <v>15360.84</v>
      </c>
      <c r="M16" s="74">
        <f t="shared" si="2"/>
        <v>38054.562000000005</v>
      </c>
      <c r="N16" s="76">
        <v>848.238</v>
      </c>
      <c r="O16" s="77">
        <f t="shared" si="3"/>
        <v>38902.8</v>
      </c>
    </row>
    <row r="17" spans="2:15" ht="16.5" customHeight="1">
      <c r="B17" s="700"/>
      <c r="C17" s="66" t="s">
        <v>81</v>
      </c>
      <c r="D17" s="67">
        <v>776785</v>
      </c>
      <c r="E17" s="68">
        <v>10271.205000000004</v>
      </c>
      <c r="F17" s="69">
        <v>1429.3129999999999</v>
      </c>
      <c r="G17" s="70">
        <f t="shared" si="0"/>
        <v>11700.518000000004</v>
      </c>
      <c r="H17" s="71">
        <v>263037</v>
      </c>
      <c r="I17" s="72">
        <v>240350</v>
      </c>
      <c r="J17" s="78">
        <f t="shared" si="1"/>
        <v>503387</v>
      </c>
      <c r="K17" s="75">
        <v>24164.811999999998</v>
      </c>
      <c r="L17" s="75">
        <v>14788.021000000004</v>
      </c>
      <c r="M17" s="74">
        <f t="shared" si="2"/>
        <v>38952.833</v>
      </c>
      <c r="N17" s="76">
        <v>799.49</v>
      </c>
      <c r="O17" s="77">
        <f t="shared" si="3"/>
        <v>39752.323</v>
      </c>
    </row>
    <row r="18" spans="2:15" ht="16.5" customHeight="1">
      <c r="B18" s="700"/>
      <c r="C18" s="66" t="s">
        <v>82</v>
      </c>
      <c r="D18" s="67">
        <v>719497</v>
      </c>
      <c r="E18" s="68">
        <v>10158.707999999999</v>
      </c>
      <c r="F18" s="69">
        <v>1411.8120000000001</v>
      </c>
      <c r="G18" s="70">
        <f t="shared" si="0"/>
        <v>11570.519999999999</v>
      </c>
      <c r="H18" s="71">
        <v>212925</v>
      </c>
      <c r="I18" s="72">
        <v>186143</v>
      </c>
      <c r="J18" s="78">
        <f t="shared" si="1"/>
        <v>399068</v>
      </c>
      <c r="K18" s="75">
        <v>23076.188</v>
      </c>
      <c r="L18" s="75">
        <v>14316.444000000001</v>
      </c>
      <c r="M18" s="74">
        <f t="shared" si="2"/>
        <v>37392.632</v>
      </c>
      <c r="N18" s="76">
        <v>672.7810000000002</v>
      </c>
      <c r="O18" s="77">
        <f t="shared" si="3"/>
        <v>38065.413</v>
      </c>
    </row>
    <row r="19" spans="2:15" ht="16.5" customHeight="1">
      <c r="B19" s="700"/>
      <c r="C19" s="66" t="s">
        <v>83</v>
      </c>
      <c r="D19" s="67">
        <v>790262</v>
      </c>
      <c r="E19" s="68">
        <v>10076.233999999993</v>
      </c>
      <c r="F19" s="69">
        <v>1375.682</v>
      </c>
      <c r="G19" s="70">
        <f t="shared" si="0"/>
        <v>11451.915999999994</v>
      </c>
      <c r="H19" s="71">
        <v>217530</v>
      </c>
      <c r="I19" s="72">
        <v>218821</v>
      </c>
      <c r="J19" s="78">
        <f t="shared" si="1"/>
        <v>436351</v>
      </c>
      <c r="K19" s="75">
        <v>26159.89900000001</v>
      </c>
      <c r="L19" s="75">
        <v>16647.113000000005</v>
      </c>
      <c r="M19" s="74">
        <f t="shared" si="2"/>
        <v>42807.01200000002</v>
      </c>
      <c r="N19" s="76">
        <v>772.4329999999993</v>
      </c>
      <c r="O19" s="77">
        <f t="shared" si="3"/>
        <v>43579.445000000014</v>
      </c>
    </row>
    <row r="20" spans="2:15" ht="16.5" customHeight="1">
      <c r="B20" s="700"/>
      <c r="C20" s="66" t="s">
        <v>84</v>
      </c>
      <c r="D20" s="67">
        <v>736828</v>
      </c>
      <c r="E20" s="68">
        <v>9723.853999999994</v>
      </c>
      <c r="F20" s="69">
        <v>1259.2869999999998</v>
      </c>
      <c r="G20" s="70">
        <f t="shared" si="0"/>
        <v>10983.140999999994</v>
      </c>
      <c r="H20" s="71">
        <v>200905</v>
      </c>
      <c r="I20" s="72">
        <v>210826</v>
      </c>
      <c r="J20" s="78">
        <f t="shared" si="1"/>
        <v>411731</v>
      </c>
      <c r="K20" s="75">
        <v>23934.81200000001</v>
      </c>
      <c r="L20" s="75">
        <v>15866.594</v>
      </c>
      <c r="M20" s="74">
        <f t="shared" si="2"/>
        <v>39801.40600000001</v>
      </c>
      <c r="N20" s="76">
        <v>425.03</v>
      </c>
      <c r="O20" s="77">
        <f t="shared" si="3"/>
        <v>40226.43600000001</v>
      </c>
    </row>
    <row r="21" spans="2:15" ht="16.5" customHeight="1">
      <c r="B21" s="701"/>
      <c r="C21" s="82" t="s">
        <v>85</v>
      </c>
      <c r="D21" s="83">
        <v>794657</v>
      </c>
      <c r="E21" s="84">
        <v>9226.335999999996</v>
      </c>
      <c r="F21" s="85">
        <v>1407.675</v>
      </c>
      <c r="G21" s="86">
        <f t="shared" si="0"/>
        <v>10634.010999999995</v>
      </c>
      <c r="H21" s="87">
        <v>224109</v>
      </c>
      <c r="I21" s="88">
        <v>270938</v>
      </c>
      <c r="J21" s="89">
        <f t="shared" si="1"/>
        <v>495047</v>
      </c>
      <c r="K21" s="90">
        <v>21571.301999999996</v>
      </c>
      <c r="L21" s="90">
        <v>15561.695999999994</v>
      </c>
      <c r="M21" s="91">
        <f t="shared" si="2"/>
        <v>37132.99799999999</v>
      </c>
      <c r="N21" s="92">
        <v>612.695</v>
      </c>
      <c r="O21" s="77">
        <f t="shared" si="3"/>
        <v>37745.69299999999</v>
      </c>
    </row>
    <row r="22" spans="2:15" ht="16.5" customHeight="1">
      <c r="B22" s="50"/>
      <c r="C22" s="66"/>
      <c r="D22" s="67"/>
      <c r="E22" s="68"/>
      <c r="F22" s="69"/>
      <c r="G22" s="70"/>
      <c r="H22" s="93"/>
      <c r="I22" s="94"/>
      <c r="J22" s="78"/>
      <c r="K22" s="75"/>
      <c r="L22" s="75"/>
      <c r="M22" s="74"/>
      <c r="N22" s="76"/>
      <c r="O22" s="95"/>
    </row>
    <row r="23" spans="2:15" s="36" customFormat="1" ht="16.5" customHeight="1">
      <c r="B23" s="96">
        <v>2009</v>
      </c>
      <c r="C23" s="97" t="s">
        <v>74</v>
      </c>
      <c r="D23" s="38">
        <v>733018</v>
      </c>
      <c r="E23" s="39">
        <v>6660.131000000001</v>
      </c>
      <c r="F23" s="40">
        <v>898.682</v>
      </c>
      <c r="G23" s="41">
        <f t="shared" si="0"/>
        <v>7558.813000000001</v>
      </c>
      <c r="H23" s="98">
        <v>268696</v>
      </c>
      <c r="I23" s="99">
        <v>240173</v>
      </c>
      <c r="J23" s="100">
        <f t="shared" si="1"/>
        <v>508869</v>
      </c>
      <c r="K23" s="101">
        <v>24869.584000000003</v>
      </c>
      <c r="L23" s="101">
        <v>11481.022999999997</v>
      </c>
      <c r="M23" s="102">
        <f t="shared" si="2"/>
        <v>36350.607</v>
      </c>
      <c r="N23" s="103">
        <v>393.9170000000001</v>
      </c>
      <c r="O23" s="104">
        <f t="shared" si="3"/>
        <v>36744.524000000005</v>
      </c>
    </row>
    <row r="24" spans="2:15" s="118" customFormat="1" ht="16.5" customHeight="1">
      <c r="B24" s="105"/>
      <c r="C24" s="106" t="s">
        <v>75</v>
      </c>
      <c r="D24" s="107">
        <v>668872</v>
      </c>
      <c r="E24" s="108">
        <v>8288.55</v>
      </c>
      <c r="F24" s="109">
        <v>1067.4029999999998</v>
      </c>
      <c r="G24" s="110">
        <f t="shared" si="0"/>
        <v>9355.953</v>
      </c>
      <c r="H24" s="111">
        <v>192435</v>
      </c>
      <c r="I24" s="112">
        <v>178630</v>
      </c>
      <c r="J24" s="113">
        <f t="shared" si="1"/>
        <v>371065</v>
      </c>
      <c r="K24" s="114">
        <v>24124.997</v>
      </c>
      <c r="L24" s="114">
        <v>12126.486000000004</v>
      </c>
      <c r="M24" s="115">
        <f t="shared" si="2"/>
        <v>36251.48300000001</v>
      </c>
      <c r="N24" s="116">
        <v>476.25</v>
      </c>
      <c r="O24" s="117">
        <f t="shared" si="3"/>
        <v>36727.73300000001</v>
      </c>
    </row>
    <row r="25" spans="2:15" ht="16.5" customHeight="1">
      <c r="B25" s="119" t="s">
        <v>86</v>
      </c>
      <c r="C25" s="120"/>
      <c r="D25" s="121"/>
      <c r="E25" s="94"/>
      <c r="F25" s="122"/>
      <c r="G25" s="123"/>
      <c r="H25" s="124"/>
      <c r="I25" s="94"/>
      <c r="J25" s="125"/>
      <c r="K25" s="94"/>
      <c r="L25" s="94"/>
      <c r="M25" s="126"/>
      <c r="N25" s="127"/>
      <c r="O25" s="95"/>
    </row>
    <row r="26" spans="2:15" ht="16.5" customHeight="1">
      <c r="B26" s="128" t="s">
        <v>87</v>
      </c>
      <c r="C26" s="66"/>
      <c r="D26" s="67">
        <f>SUM(D10:D11)</f>
        <v>1473181</v>
      </c>
      <c r="E26" s="68">
        <f aca="true" t="shared" si="4" ref="E26:O26">SUM(E10:E11)</f>
        <v>19842.25000000001</v>
      </c>
      <c r="F26" s="69">
        <f t="shared" si="4"/>
        <v>2238.8869999999997</v>
      </c>
      <c r="G26" s="70">
        <f t="shared" si="4"/>
        <v>22081.13700000001</v>
      </c>
      <c r="H26" s="71">
        <f t="shared" si="4"/>
        <v>454650</v>
      </c>
      <c r="I26" s="72">
        <f t="shared" si="4"/>
        <v>414369</v>
      </c>
      <c r="J26" s="72">
        <f t="shared" si="4"/>
        <v>869019</v>
      </c>
      <c r="K26" s="72">
        <f t="shared" si="4"/>
        <v>59588.039</v>
      </c>
      <c r="L26" s="75">
        <f t="shared" si="4"/>
        <v>31167.677999999993</v>
      </c>
      <c r="M26" s="74">
        <f t="shared" si="4"/>
        <v>90755.71699999999</v>
      </c>
      <c r="N26" s="129">
        <f t="shared" si="4"/>
        <v>1331.4759999999997</v>
      </c>
      <c r="O26" s="77">
        <f t="shared" si="4"/>
        <v>92087.193</v>
      </c>
    </row>
    <row r="27" spans="2:15" ht="16.5" customHeight="1">
      <c r="B27" s="130" t="s">
        <v>88</v>
      </c>
      <c r="C27" s="82"/>
      <c r="D27" s="83">
        <f>SUM(D23:D24)</f>
        <v>1401890</v>
      </c>
      <c r="E27" s="84">
        <f aca="true" t="shared" si="5" ref="E27:O27">SUM(E23:E24)</f>
        <v>14948.681</v>
      </c>
      <c r="F27" s="85">
        <f t="shared" si="5"/>
        <v>1966.0849999999998</v>
      </c>
      <c r="G27" s="86">
        <f t="shared" si="5"/>
        <v>16914.766</v>
      </c>
      <c r="H27" s="87">
        <f t="shared" si="5"/>
        <v>461131</v>
      </c>
      <c r="I27" s="88">
        <f t="shared" si="5"/>
        <v>418803</v>
      </c>
      <c r="J27" s="88">
        <f t="shared" si="5"/>
        <v>879934</v>
      </c>
      <c r="K27" s="88">
        <f t="shared" si="5"/>
        <v>48994.581000000006</v>
      </c>
      <c r="L27" s="90">
        <f t="shared" si="5"/>
        <v>23607.509000000002</v>
      </c>
      <c r="M27" s="91">
        <f t="shared" si="5"/>
        <v>72602.09000000001</v>
      </c>
      <c r="N27" s="131">
        <f t="shared" si="5"/>
        <v>870.1670000000001</v>
      </c>
      <c r="O27" s="132">
        <f t="shared" si="5"/>
        <v>73472.25700000001</v>
      </c>
    </row>
    <row r="28" spans="2:15" ht="16.5" customHeight="1">
      <c r="B28" s="128" t="s">
        <v>89</v>
      </c>
      <c r="C28" s="66"/>
      <c r="D28" s="133"/>
      <c r="E28" s="75"/>
      <c r="F28" s="76"/>
      <c r="G28" s="134"/>
      <c r="H28" s="135"/>
      <c r="I28" s="75"/>
      <c r="J28" s="78"/>
      <c r="K28" s="75"/>
      <c r="L28" s="75"/>
      <c r="M28" s="74"/>
      <c r="N28" s="129"/>
      <c r="O28" s="95"/>
    </row>
    <row r="29" spans="2:15" ht="16.5" customHeight="1">
      <c r="B29" s="128" t="s">
        <v>90</v>
      </c>
      <c r="C29" s="136"/>
      <c r="D29" s="137">
        <f>(D24/D11-1)*100</f>
        <v>-6.595298707863839</v>
      </c>
      <c r="E29" s="138">
        <f aca="true" t="shared" si="6" ref="E29:O29">(E24/E11-1)*100</f>
        <v>-20.271447702483</v>
      </c>
      <c r="F29" s="139">
        <f t="shared" si="6"/>
        <v>-5.328179643575881</v>
      </c>
      <c r="G29" s="140">
        <f t="shared" si="6"/>
        <v>-18.80936758549253</v>
      </c>
      <c r="H29" s="141">
        <f t="shared" si="6"/>
        <v>-3.335426346854198</v>
      </c>
      <c r="I29" s="142">
        <f t="shared" si="6"/>
        <v>-0.03413714176987437</v>
      </c>
      <c r="J29" s="142">
        <f t="shared" si="6"/>
        <v>-1.7738494200113308</v>
      </c>
      <c r="K29" s="142">
        <f t="shared" si="6"/>
        <v>-24.25687349728366</v>
      </c>
      <c r="L29" s="142">
        <f t="shared" si="6"/>
        <v>-25.136455658832922</v>
      </c>
      <c r="M29" s="142">
        <f t="shared" si="6"/>
        <v>-24.55339413630071</v>
      </c>
      <c r="N29" s="143">
        <f t="shared" si="6"/>
        <v>-25.02467691736102</v>
      </c>
      <c r="O29" s="144">
        <f t="shared" si="6"/>
        <v>-24.559543191649524</v>
      </c>
    </row>
    <row r="30" spans="2:15" ht="6.75" customHeight="1">
      <c r="B30" s="130"/>
      <c r="C30" s="145"/>
      <c r="D30" s="146"/>
      <c r="E30" s="147"/>
      <c r="F30" s="139"/>
      <c r="G30" s="140"/>
      <c r="H30" s="148"/>
      <c r="I30" s="149"/>
      <c r="J30" s="148"/>
      <c r="K30" s="149"/>
      <c r="L30" s="149"/>
      <c r="M30" s="149"/>
      <c r="N30" s="150"/>
      <c r="O30" s="132"/>
    </row>
    <row r="31" spans="2:15" ht="16.5" customHeight="1">
      <c r="B31" s="119" t="s">
        <v>91</v>
      </c>
      <c r="C31" s="120"/>
      <c r="D31" s="151"/>
      <c r="E31" s="152"/>
      <c r="F31" s="153"/>
      <c r="G31" s="154"/>
      <c r="H31" s="155"/>
      <c r="I31" s="156"/>
      <c r="J31" s="155"/>
      <c r="K31" s="156"/>
      <c r="L31" s="156"/>
      <c r="M31" s="156"/>
      <c r="N31" s="157"/>
      <c r="O31" s="77"/>
    </row>
    <row r="32" spans="2:15" ht="16.5" customHeight="1" thickBot="1">
      <c r="B32" s="158" t="s">
        <v>92</v>
      </c>
      <c r="C32" s="159"/>
      <c r="D32" s="160">
        <f>(D27/D26-1)*100</f>
        <v>-4.8392560045235395</v>
      </c>
      <c r="E32" s="161">
        <f aca="true" t="shared" si="7" ref="E32:N32">(E27/E26-1)*100</f>
        <v>-24.66236943894975</v>
      </c>
      <c r="F32" s="162">
        <f t="shared" si="7"/>
        <v>-12.184714994548628</v>
      </c>
      <c r="G32" s="163">
        <f t="shared" si="7"/>
        <v>-23.39721455466721</v>
      </c>
      <c r="H32" s="164">
        <f t="shared" si="7"/>
        <v>1.4254921368085371</v>
      </c>
      <c r="I32" s="165">
        <f t="shared" si="7"/>
        <v>1.0700607429609876</v>
      </c>
      <c r="J32" s="164">
        <f t="shared" si="7"/>
        <v>1.2560139651722313</v>
      </c>
      <c r="K32" s="165">
        <f t="shared" si="7"/>
        <v>-17.77782618421122</v>
      </c>
      <c r="L32" s="165">
        <f t="shared" si="7"/>
        <v>-24.25643963595874</v>
      </c>
      <c r="M32" s="165">
        <f t="shared" si="7"/>
        <v>-20.002736576914472</v>
      </c>
      <c r="N32" s="166">
        <f t="shared" si="7"/>
        <v>-34.646437487419945</v>
      </c>
      <c r="O32" s="167">
        <f>(O27/O26-1)*100</f>
        <v>-20.21446782507529</v>
      </c>
    </row>
    <row r="33" spans="2:14" ht="12.75" customHeight="1">
      <c r="B33" s="19" t="s">
        <v>93</v>
      </c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</row>
    <row r="34" spans="2:13" ht="12" customHeight="1">
      <c r="B34" s="19" t="s">
        <v>94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 ht="15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 ht="15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 ht="15">
      <c r="B37" s="171"/>
      <c r="C37" s="171"/>
      <c r="D37" s="172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 ht="1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2:13" ht="15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2:13" ht="1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2:13" ht="15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2:13" ht="15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2:13" ht="15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2:13" ht="15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2:13" ht="15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</row>
    <row r="46" spans="2:13" ht="15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2:13" ht="15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2:13" ht="15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2:13" ht="15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2:13" ht="1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2:13" ht="15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2:13" ht="15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</row>
    <row r="53" spans="2:13" ht="15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</row>
    <row r="54" spans="2:13" ht="15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</row>
    <row r="55" spans="2:13" ht="15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</row>
    <row r="56" spans="2:13" ht="15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</row>
    <row r="57" spans="2:13" ht="15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</row>
    <row r="58" spans="2:13" ht="15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</row>
    <row r="59" spans="2:13" ht="15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2:13" ht="15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2:13" ht="15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2:13" ht="15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</row>
    <row r="63" spans="2:13" ht="15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2:13" ht="15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</row>
    <row r="65" spans="2:13" ht="15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2:13" ht="15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2:13" ht="15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2:13" ht="15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</row>
    <row r="69" spans="2:13" ht="15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  <row r="70" spans="2:13" ht="15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</row>
    <row r="71" spans="2:13" ht="15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2:13" ht="15"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2:13" ht="15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2:13" ht="15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  <row r="75" spans="2:13" ht="15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</row>
    <row r="76" spans="2:13" ht="15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2:13" ht="15"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2:13" ht="15"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</row>
    <row r="79" spans="2:13" ht="15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</row>
    <row r="80" spans="2:13" ht="15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</row>
    <row r="81" spans="2:13" ht="15"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</row>
    <row r="82" spans="2:13" ht="15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</row>
    <row r="83" spans="2:13" ht="15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spans="2:13" ht="15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2:13" ht="15"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spans="2:13" ht="15"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2:13" ht="15"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2:13" ht="15"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2:13" ht="15"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2:13" ht="15"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2:13" ht="15"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2:13" ht="15"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2:13" ht="15"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</row>
    <row r="94" spans="2:13" ht="15"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</row>
    <row r="95" spans="2:13" ht="15"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</row>
    <row r="96" spans="2:13" ht="15"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</row>
    <row r="97" spans="2:13" ht="15"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</row>
    <row r="98" spans="2:13" ht="15"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</row>
    <row r="99" spans="2:13" ht="15"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</row>
    <row r="100" spans="2:13" ht="15"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2:13" ht="15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2:13" ht="15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</row>
    <row r="103" spans="2:13" ht="15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2:13" ht="15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</row>
    <row r="105" spans="2:13" ht="15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2:13" ht="15"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2:13" ht="15"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2:13" ht="15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2:13" ht="15"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</row>
    <row r="110" spans="2:13" ht="15"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</row>
    <row r="111" spans="2:13" ht="15"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</row>
    <row r="112" spans="2:13" ht="15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</row>
    <row r="113" spans="2:13" ht="15"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2:13" ht="15"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</row>
    <row r="115" spans="2:13" ht="15"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</row>
    <row r="116" spans="2:13" ht="15"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</row>
    <row r="117" spans="2:13" ht="15"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</row>
    <row r="118" spans="2:13" ht="15"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</row>
    <row r="119" spans="2:13" ht="15"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</row>
    <row r="120" spans="2:13" ht="15"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</row>
    <row r="121" spans="2:13" ht="15"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</row>
    <row r="122" spans="2:13" ht="15"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</row>
    <row r="123" spans="2:13" ht="15"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</row>
    <row r="124" spans="2:13" ht="15"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</row>
    <row r="125" spans="2:13" ht="15"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</row>
    <row r="126" spans="2:13" ht="15"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</row>
    <row r="127" spans="2:13" ht="15"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</row>
    <row r="128" spans="2:13" ht="15"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</row>
    <row r="129" spans="2:13" ht="15"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</row>
    <row r="130" spans="2:13" ht="15"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</row>
    <row r="131" spans="2:13" ht="15"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</row>
    <row r="132" spans="2:13" ht="15"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</row>
    <row r="133" spans="2:13" ht="15"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</row>
    <row r="134" spans="2:13" ht="15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</row>
    <row r="135" spans="2:13" ht="15"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</row>
    <row r="136" spans="2:13" ht="15"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</row>
    <row r="137" spans="2:13" ht="15"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</row>
    <row r="138" spans="2:13" ht="15"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</row>
    <row r="139" spans="2:13" ht="15"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</row>
    <row r="140" spans="2:13" ht="15"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</row>
    <row r="141" spans="2:13" ht="15"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</row>
    <row r="142" spans="2:13" ht="15"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</row>
    <row r="143" spans="2:13" ht="15"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</row>
    <row r="144" spans="2:13" ht="15"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</row>
    <row r="145" spans="2:13" ht="15"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</row>
    <row r="146" spans="2:13" ht="15"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</row>
    <row r="147" spans="2:13" ht="15"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</row>
    <row r="148" spans="2:13" ht="15"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</row>
    <row r="149" spans="2:13" ht="15"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</row>
    <row r="150" spans="2:13" ht="15"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</row>
    <row r="151" spans="2:13" ht="15"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</row>
    <row r="152" spans="2:13" ht="15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</row>
    <row r="153" spans="2:13" ht="15"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</row>
    <row r="154" spans="2:13" ht="15"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</row>
    <row r="155" spans="2:13" ht="15"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</row>
    <row r="156" spans="2:13" ht="15"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</row>
    <row r="157" spans="2:13" ht="15"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</row>
    <row r="158" spans="2:13" ht="15"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</row>
    <row r="159" spans="2:13" ht="15"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</row>
    <row r="160" spans="2:13" ht="15"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</row>
    <row r="161" spans="2:13" ht="15"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</row>
    <row r="162" spans="2:13" ht="15"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</row>
    <row r="163" spans="2:13" ht="15"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</row>
    <row r="164" spans="2:13" ht="15"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</row>
    <row r="165" spans="2:13" ht="15"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</row>
    <row r="166" spans="2:13" ht="15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</row>
    <row r="167" spans="2:13" ht="15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</row>
    <row r="168" spans="2:13" ht="15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</row>
    <row r="169" spans="2:13" ht="15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</row>
    <row r="170" spans="2:13" ht="15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</row>
    <row r="171" spans="2:13" ht="15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</row>
    <row r="172" spans="2:13" ht="15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</row>
    <row r="173" spans="2:13" ht="15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2:13" ht="15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</row>
    <row r="175" spans="2:13" ht="15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</row>
    <row r="176" spans="2:13" ht="15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</row>
    <row r="177" spans="2:13" ht="15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</row>
    <row r="178" spans="2:13" ht="15"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</row>
    <row r="179" spans="2:13" ht="15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</row>
    <row r="180" spans="2:13" ht="15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</row>
    <row r="181" spans="2:13" ht="15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</row>
    <row r="182" spans="2:13" ht="15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</row>
    <row r="183" spans="2:13" ht="15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</row>
    <row r="184" spans="2:13" ht="15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</row>
    <row r="185" spans="2:13" ht="15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</row>
    <row r="186" spans="2:13" ht="15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</row>
    <row r="187" spans="2:13" ht="15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</row>
    <row r="188" spans="2:13" ht="15"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</row>
    <row r="189" spans="2:13" ht="15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</row>
    <row r="190" spans="2:13" ht="15"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</row>
    <row r="191" spans="2:13" ht="15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</row>
    <row r="192" spans="2:13" ht="15"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</row>
    <row r="193" spans="2:13" ht="15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</row>
    <row r="194" spans="2:13" ht="15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</row>
    <row r="195" spans="2:13" ht="15"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</row>
    <row r="196" spans="2:13" ht="15"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</row>
    <row r="197" spans="2:13" ht="15"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2:13" ht="15"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</row>
    <row r="199" spans="2:13" ht="15"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</row>
    <row r="200" spans="2:13" ht="15"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</row>
    <row r="201" spans="2:13" ht="1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</row>
    <row r="202" spans="2:13" ht="15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</row>
    <row r="203" spans="2:13" ht="15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</row>
    <row r="204" spans="2:13" ht="15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</row>
    <row r="205" spans="2:13" ht="15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</row>
    <row r="206" spans="2:13" ht="15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</row>
    <row r="207" spans="2:13" ht="15"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</row>
    <row r="208" spans="2:13" ht="15"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</row>
    <row r="209" spans="2:13" ht="15"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</row>
    <row r="210" spans="2:13" ht="15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</row>
    <row r="211" spans="2:13" ht="15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</row>
    <row r="212" spans="2:13" ht="15"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</row>
    <row r="213" spans="2:13" ht="15"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</row>
    <row r="214" spans="2:13" ht="15"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</row>
    <row r="215" spans="2:13" ht="15"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</row>
    <row r="216" spans="2:13" ht="15"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</row>
    <row r="217" spans="2:13" ht="15"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</row>
    <row r="218" spans="2:13" ht="15"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</row>
    <row r="219" spans="2:13" ht="15"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</row>
    <row r="220" spans="2:13" ht="15"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</row>
    <row r="221" spans="2:13" ht="15"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</row>
    <row r="222" spans="2:13" ht="15"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</row>
    <row r="223" spans="2:13" ht="15"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</row>
    <row r="224" spans="2:13" ht="15"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</row>
    <row r="225" spans="2:13" ht="15"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</row>
    <row r="226" spans="2:13" ht="15"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</row>
    <row r="227" spans="2:13" ht="15"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</row>
    <row r="228" spans="2:13" ht="15"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</row>
    <row r="229" spans="2:13" ht="15"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</row>
    <row r="230" spans="2:13" ht="15"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</row>
    <row r="231" spans="2:13" ht="15"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</row>
    <row r="232" spans="2:13" ht="15"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</row>
    <row r="233" spans="2:13" ht="15"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</row>
    <row r="234" spans="2:13" ht="15"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</row>
    <row r="235" spans="2:13" ht="15"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</row>
    <row r="236" spans="2:13" ht="15"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</row>
    <row r="237" spans="2:13" ht="15"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</row>
    <row r="238" spans="2:13" ht="15"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</row>
    <row r="239" spans="2:13" ht="15"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</row>
    <row r="240" spans="2:13" ht="15"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</row>
    <row r="241" spans="2:13" ht="15"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</row>
    <row r="242" spans="2:13" ht="15"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</row>
    <row r="243" spans="2:13" ht="15"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</row>
    <row r="244" spans="2:13" ht="15"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</row>
    <row r="245" spans="2:13" ht="15"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</row>
    <row r="246" spans="2:13" ht="15"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</row>
    <row r="247" spans="2:13" ht="15"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</row>
    <row r="248" spans="2:13" ht="15"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</row>
    <row r="249" spans="2:13" ht="15"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</row>
    <row r="250" spans="2:13" ht="15"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</row>
    <row r="251" spans="2:13" ht="15"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</row>
    <row r="252" spans="2:13" ht="15"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</row>
    <row r="253" spans="2:13" ht="15"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</row>
    <row r="254" spans="2:13" ht="15"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</row>
    <row r="255" spans="2:13" ht="15"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</row>
    <row r="256" spans="2:13" ht="15"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</row>
    <row r="257" spans="2:13" ht="15"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</row>
    <row r="258" spans="2:13" ht="15"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</row>
    <row r="259" spans="2:13" ht="15"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</row>
    <row r="260" spans="2:13" ht="15"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</row>
    <row r="261" spans="2:13" ht="15"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</row>
    <row r="262" spans="2:13" ht="15"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</row>
    <row r="263" spans="2:13" ht="15"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</row>
    <row r="264" spans="2:13" ht="15"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</row>
    <row r="265" spans="2:13" ht="15"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</row>
    <row r="266" spans="2:13" ht="15"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</row>
    <row r="267" spans="2:13" ht="15"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</row>
    <row r="268" spans="2:13" ht="1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</row>
    <row r="269" spans="2:13" ht="1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</row>
    <row r="270" spans="2:13" ht="15"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</row>
    <row r="271" spans="2:13" ht="1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</row>
    <row r="272" spans="2:13" ht="15"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</row>
    <row r="273" spans="2:13" ht="15"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</row>
    <row r="274" spans="2:13" ht="15"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</row>
    <row r="275" spans="2:13" ht="15"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</row>
    <row r="276" spans="2:13" ht="15"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</row>
    <row r="277" spans="2:13" ht="15"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</row>
    <row r="278" spans="2:13" ht="15"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</row>
    <row r="279" spans="2:13" ht="15"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</row>
    <row r="280" spans="2:13" ht="15"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</row>
    <row r="281" spans="2:13" ht="15"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</row>
    <row r="282" spans="2:13" ht="15"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</row>
    <row r="283" spans="2:13" ht="15"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</row>
    <row r="284" spans="2:13" ht="15"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</row>
    <row r="285" spans="2:13" ht="15"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</row>
    <row r="286" spans="2:13" ht="15"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</row>
    <row r="287" spans="2:13" ht="15"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</row>
    <row r="288" spans="2:13" ht="15">
      <c r="B288" s="171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</row>
    <row r="289" spans="2:13" ht="15"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</row>
    <row r="290" spans="2:13" ht="15"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</row>
    <row r="291" spans="2:13" ht="15"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</row>
    <row r="292" spans="2:13" ht="15"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</row>
    <row r="293" spans="2:13" ht="15"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</row>
    <row r="294" spans="2:13" ht="15"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</row>
    <row r="295" spans="2:13" ht="15"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</row>
    <row r="296" spans="2:13" ht="15"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</row>
    <row r="297" spans="2:13" ht="15"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</row>
    <row r="298" spans="2:13" ht="15"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</row>
    <row r="299" spans="2:13" ht="15"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</row>
    <row r="300" spans="2:13" ht="15"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</row>
    <row r="301" spans="2:13" ht="15"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</row>
    <row r="302" spans="2:13" ht="15"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</row>
    <row r="303" spans="2:13" ht="15"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</row>
    <row r="304" spans="2:13" ht="15"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</row>
    <row r="305" spans="2:13" ht="15"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</row>
    <row r="306" spans="2:13" ht="15"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</row>
    <row r="307" spans="2:13" ht="15"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</row>
    <row r="65516" ht="15">
      <c r="D65516" s="173" t="e">
        <f>((D65512/D65499)-1)*100</f>
        <v>#DIV/0!</v>
      </c>
    </row>
  </sheetData>
  <sheetProtection/>
  <mergeCells count="12">
    <mergeCell ref="B2:O4"/>
    <mergeCell ref="G7:G9"/>
    <mergeCell ref="D5:G6"/>
    <mergeCell ref="O7:O9"/>
    <mergeCell ref="H5:O6"/>
    <mergeCell ref="N7:N9"/>
    <mergeCell ref="B10:B21"/>
    <mergeCell ref="B7:C7"/>
    <mergeCell ref="H7:J7"/>
    <mergeCell ref="D7:D9"/>
    <mergeCell ref="E7:E9"/>
    <mergeCell ref="F7:F9"/>
  </mergeCells>
  <conditionalFormatting sqref="P29:IV29 P32:IV32 A32:C32 A29:C29">
    <cfRule type="cellIs" priority="1" dxfId="0" operator="lessThan" stopIfTrue="1">
      <formula>0</formula>
    </cfRule>
  </conditionalFormatting>
  <conditionalFormatting sqref="D28:O32">
    <cfRule type="cellIs" priority="2" dxfId="0" operator="lessThan" stopIfTrue="1">
      <formula>0</formula>
    </cfRule>
    <cfRule type="cellIs" priority="3" dxfId="1" operator="greaterThanOrEqual" stopIfTrue="1">
      <formula>0</formula>
    </cfRule>
  </conditionalFormatting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36"/>
  <sheetViews>
    <sheetView showGridLines="0" zoomScale="85" zoomScaleNormal="85" zoomScalePageLayoutView="0" workbookViewId="0" topLeftCell="A1">
      <selection activeCell="A1" sqref="A1:Q1"/>
    </sheetView>
  </sheetViews>
  <sheetFormatPr defaultColWidth="9.140625" defaultRowHeight="12.75"/>
  <cols>
    <col min="1" max="1" width="20.7109375" style="386" customWidth="1"/>
    <col min="2" max="4" width="9.7109375" style="386" bestFit="1" customWidth="1"/>
    <col min="5" max="5" width="10.7109375" style="386" bestFit="1" customWidth="1"/>
    <col min="6" max="8" width="9.7109375" style="386" bestFit="1" customWidth="1"/>
    <col min="9" max="9" width="9.421875" style="386" bestFit="1" customWidth="1"/>
    <col min="10" max="11" width="11.140625" style="386" customWidth="1"/>
    <col min="12" max="12" width="11.421875" style="386" customWidth="1"/>
    <col min="13" max="13" width="10.7109375" style="386" bestFit="1" customWidth="1"/>
    <col min="14" max="14" width="10.8515625" style="386" customWidth="1"/>
    <col min="15" max="15" width="11.00390625" style="386" customWidth="1"/>
    <col min="16" max="16" width="11.28125" style="386" customWidth="1"/>
    <col min="17" max="17" width="9.421875" style="386" bestFit="1" customWidth="1"/>
    <col min="18" max="16384" width="9.140625" style="386" customWidth="1"/>
  </cols>
  <sheetData>
    <row r="1" spans="1:17" ht="30" customHeight="1" thickBot="1">
      <c r="A1" s="812" t="s">
        <v>253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4"/>
    </row>
    <row r="2" spans="1:17" ht="15.75" customHeight="1" thickBot="1">
      <c r="A2" s="815" t="s">
        <v>254</v>
      </c>
      <c r="B2" s="809" t="s">
        <v>2</v>
      </c>
      <c r="C2" s="810"/>
      <c r="D2" s="810"/>
      <c r="E2" s="810"/>
      <c r="F2" s="810"/>
      <c r="G2" s="810"/>
      <c r="H2" s="810"/>
      <c r="I2" s="811"/>
      <c r="J2" s="809" t="s">
        <v>3</v>
      </c>
      <c r="K2" s="810"/>
      <c r="L2" s="810"/>
      <c r="M2" s="810"/>
      <c r="N2" s="810"/>
      <c r="O2" s="810"/>
      <c r="P2" s="810"/>
      <c r="Q2" s="811"/>
    </row>
    <row r="3" spans="1:17" s="387" customFormat="1" ht="26.25" customHeight="1">
      <c r="A3" s="816"/>
      <c r="B3" s="820" t="s">
        <v>4</v>
      </c>
      <c r="C3" s="821"/>
      <c r="D3" s="821"/>
      <c r="E3" s="818" t="s">
        <v>5</v>
      </c>
      <c r="F3" s="820" t="s">
        <v>6</v>
      </c>
      <c r="G3" s="821"/>
      <c r="H3" s="821"/>
      <c r="I3" s="822" t="s">
        <v>7</v>
      </c>
      <c r="J3" s="820" t="s">
        <v>8</v>
      </c>
      <c r="K3" s="821"/>
      <c r="L3" s="821"/>
      <c r="M3" s="818" t="s">
        <v>5</v>
      </c>
      <c r="N3" s="820" t="s">
        <v>9</v>
      </c>
      <c r="O3" s="821"/>
      <c r="P3" s="821"/>
      <c r="Q3" s="818" t="s">
        <v>7</v>
      </c>
    </row>
    <row r="4" spans="1:17" s="387" customFormat="1" ht="15.75" thickBot="1">
      <c r="A4" s="817"/>
      <c r="B4" s="388" t="s">
        <v>72</v>
      </c>
      <c r="C4" s="389" t="s">
        <v>73</v>
      </c>
      <c r="D4" s="389" t="s">
        <v>12</v>
      </c>
      <c r="E4" s="819"/>
      <c r="F4" s="388" t="s">
        <v>72</v>
      </c>
      <c r="G4" s="389" t="s">
        <v>73</v>
      </c>
      <c r="H4" s="389" t="s">
        <v>12</v>
      </c>
      <c r="I4" s="823"/>
      <c r="J4" s="388" t="s">
        <v>72</v>
      </c>
      <c r="K4" s="389" t="s">
        <v>73</v>
      </c>
      <c r="L4" s="389" t="s">
        <v>12</v>
      </c>
      <c r="M4" s="819"/>
      <c r="N4" s="388" t="s">
        <v>72</v>
      </c>
      <c r="O4" s="389" t="s">
        <v>73</v>
      </c>
      <c r="P4" s="389" t="s">
        <v>12</v>
      </c>
      <c r="Q4" s="819"/>
    </row>
    <row r="5" spans="1:17" s="396" customFormat="1" ht="18" customHeight="1" thickBot="1">
      <c r="A5" s="390" t="s">
        <v>13</v>
      </c>
      <c r="B5" s="391">
        <f>B6+B10+B18+B23+B30+B34</f>
        <v>192435</v>
      </c>
      <c r="C5" s="392">
        <f>C6+C10+C18+C23+C30+C34</f>
        <v>178630</v>
      </c>
      <c r="D5" s="393">
        <f aca="true" t="shared" si="0" ref="D5:D24">C5+B5</f>
        <v>371065</v>
      </c>
      <c r="E5" s="394">
        <f aca="true" t="shared" si="1" ref="E5:E34">D5/$D$5</f>
        <v>1</v>
      </c>
      <c r="F5" s="391">
        <f>F6+F10+F18+F23+F30+F34</f>
        <v>199075</v>
      </c>
      <c r="G5" s="392">
        <f>G6+G10+G18+G23+G30+G34</f>
        <v>178691</v>
      </c>
      <c r="H5" s="393">
        <f aca="true" t="shared" si="2" ref="H5:H19">G5+F5</f>
        <v>377766</v>
      </c>
      <c r="I5" s="395">
        <f>IF(ISERROR(D5/H5-1),"         /0",(D5/H5-1))</f>
        <v>-0.01773849420011331</v>
      </c>
      <c r="J5" s="391">
        <f>J6+J10+J18+J23+J30+J34</f>
        <v>461131</v>
      </c>
      <c r="K5" s="392">
        <f>K6+K10+K18+K23+K30+K34</f>
        <v>418803</v>
      </c>
      <c r="L5" s="393">
        <f aca="true" t="shared" si="3" ref="L5:L19">K5+J5</f>
        <v>879934</v>
      </c>
      <c r="M5" s="394">
        <f aca="true" t="shared" si="4" ref="M5:M34">L5/$L$5</f>
        <v>1</v>
      </c>
      <c r="N5" s="391">
        <f>N6+N10+N18+N23+N30+N34</f>
        <v>454650</v>
      </c>
      <c r="O5" s="392">
        <f>O6+O10+O18+O23+O30+O34</f>
        <v>414369</v>
      </c>
      <c r="P5" s="393">
        <f aca="true" t="shared" si="5" ref="P5:P22">O5+N5</f>
        <v>869019</v>
      </c>
      <c r="Q5" s="395">
        <f aca="true" t="shared" si="6" ref="Q5:Q11">IF(ISERROR(L5/P5-1),"         /0",(L5/P5-1))</f>
        <v>0.012560139651722313</v>
      </c>
    </row>
    <row r="6" spans="1:17" s="402" customFormat="1" ht="18.75" customHeight="1">
      <c r="A6" s="397" t="s">
        <v>255</v>
      </c>
      <c r="B6" s="398">
        <f>SUM(B7:B9)</f>
        <v>60223</v>
      </c>
      <c r="C6" s="399">
        <f>SUM(C7:C9)</f>
        <v>62201</v>
      </c>
      <c r="D6" s="399">
        <f t="shared" si="0"/>
        <v>122424</v>
      </c>
      <c r="E6" s="400">
        <f t="shared" si="1"/>
        <v>0.329926023742471</v>
      </c>
      <c r="F6" s="398">
        <f>SUM(F7:F9)</f>
        <v>61619</v>
      </c>
      <c r="G6" s="399">
        <f>SUM(G7:G9)</f>
        <v>58521</v>
      </c>
      <c r="H6" s="399">
        <f t="shared" si="2"/>
        <v>120140</v>
      </c>
      <c r="I6" s="401">
        <f aca="true" t="shared" si="7" ref="I6:I11">IF(ISERROR(D6/H6-1),"         /0",(D6/H6-1))</f>
        <v>0.019011153654070245</v>
      </c>
      <c r="J6" s="398">
        <f>SUM(J7:J9)</f>
        <v>155040</v>
      </c>
      <c r="K6" s="399">
        <f>SUM(K7:K9)</f>
        <v>154280</v>
      </c>
      <c r="L6" s="399">
        <f t="shared" si="3"/>
        <v>309320</v>
      </c>
      <c r="M6" s="400">
        <f t="shared" si="4"/>
        <v>0.3515263644773358</v>
      </c>
      <c r="N6" s="398">
        <f>SUM(N7:N9)</f>
        <v>153503</v>
      </c>
      <c r="O6" s="399">
        <f>SUM(O7:O9)</f>
        <v>147245</v>
      </c>
      <c r="P6" s="399">
        <f t="shared" si="5"/>
        <v>300748</v>
      </c>
      <c r="Q6" s="401">
        <f t="shared" si="6"/>
        <v>0.028502267679253013</v>
      </c>
    </row>
    <row r="7" spans="1:17" ht="18.75" customHeight="1">
      <c r="A7" s="403" t="s">
        <v>256</v>
      </c>
      <c r="B7" s="404">
        <v>57400</v>
      </c>
      <c r="C7" s="405">
        <v>60181</v>
      </c>
      <c r="D7" s="405">
        <f t="shared" si="0"/>
        <v>117581</v>
      </c>
      <c r="E7" s="406">
        <f t="shared" si="1"/>
        <v>0.31687440205893846</v>
      </c>
      <c r="F7" s="404">
        <v>58342</v>
      </c>
      <c r="G7" s="405">
        <v>56638</v>
      </c>
      <c r="H7" s="405">
        <f t="shared" si="2"/>
        <v>114980</v>
      </c>
      <c r="I7" s="407">
        <f t="shared" si="7"/>
        <v>0.02262132544790396</v>
      </c>
      <c r="J7" s="404">
        <v>148126</v>
      </c>
      <c r="K7" s="405">
        <v>149776</v>
      </c>
      <c r="L7" s="405">
        <f t="shared" si="3"/>
        <v>297902</v>
      </c>
      <c r="M7" s="406">
        <f t="shared" si="4"/>
        <v>0.33855039127934594</v>
      </c>
      <c r="N7" s="405">
        <v>145816</v>
      </c>
      <c r="O7" s="405">
        <v>142787</v>
      </c>
      <c r="P7" s="405">
        <f t="shared" si="5"/>
        <v>288603</v>
      </c>
      <c r="Q7" s="407">
        <f t="shared" si="6"/>
        <v>0.032220732286220244</v>
      </c>
    </row>
    <row r="8" spans="1:17" ht="18.75" customHeight="1">
      <c r="A8" s="403" t="s">
        <v>257</v>
      </c>
      <c r="B8" s="404">
        <v>2460</v>
      </c>
      <c r="C8" s="405">
        <v>1679</v>
      </c>
      <c r="D8" s="405">
        <f t="shared" si="0"/>
        <v>4139</v>
      </c>
      <c r="E8" s="406">
        <f t="shared" si="1"/>
        <v>0.011154379960384299</v>
      </c>
      <c r="F8" s="404">
        <v>2921</v>
      </c>
      <c r="G8" s="405">
        <v>1651</v>
      </c>
      <c r="H8" s="405">
        <f>G8+F8</f>
        <v>4572</v>
      </c>
      <c r="I8" s="407">
        <f t="shared" si="7"/>
        <v>-0.0947069116360455</v>
      </c>
      <c r="J8" s="404">
        <v>6026</v>
      </c>
      <c r="K8" s="405">
        <v>3859</v>
      </c>
      <c r="L8" s="405">
        <f>K8+J8</f>
        <v>9885</v>
      </c>
      <c r="M8" s="406">
        <f t="shared" si="4"/>
        <v>0.011233797080235563</v>
      </c>
      <c r="N8" s="405">
        <v>6679</v>
      </c>
      <c r="O8" s="405">
        <v>3971</v>
      </c>
      <c r="P8" s="405">
        <f>O8+N8</f>
        <v>10650</v>
      </c>
      <c r="Q8" s="407">
        <f t="shared" si="6"/>
        <v>-0.07183098591549297</v>
      </c>
    </row>
    <row r="9" spans="1:17" ht="18.75" customHeight="1" thickBot="1">
      <c r="A9" s="408" t="s">
        <v>258</v>
      </c>
      <c r="B9" s="409">
        <v>363</v>
      </c>
      <c r="C9" s="410">
        <v>341</v>
      </c>
      <c r="D9" s="410">
        <f t="shared" si="0"/>
        <v>704</v>
      </c>
      <c r="E9" s="411">
        <f t="shared" si="1"/>
        <v>0.0018972417231482356</v>
      </c>
      <c r="F9" s="409">
        <v>356</v>
      </c>
      <c r="G9" s="410">
        <v>232</v>
      </c>
      <c r="H9" s="410">
        <f t="shared" si="2"/>
        <v>588</v>
      </c>
      <c r="I9" s="412">
        <f t="shared" si="7"/>
        <v>0.19727891156462585</v>
      </c>
      <c r="J9" s="409">
        <v>888</v>
      </c>
      <c r="K9" s="410">
        <v>645</v>
      </c>
      <c r="L9" s="410">
        <f t="shared" si="3"/>
        <v>1533</v>
      </c>
      <c r="M9" s="411">
        <f t="shared" si="4"/>
        <v>0.0017421761177542862</v>
      </c>
      <c r="N9" s="410">
        <v>1008</v>
      </c>
      <c r="O9" s="410">
        <v>487</v>
      </c>
      <c r="P9" s="410">
        <f t="shared" si="5"/>
        <v>1495</v>
      </c>
      <c r="Q9" s="412">
        <f t="shared" si="6"/>
        <v>0.025418060200668835</v>
      </c>
    </row>
    <row r="10" spans="1:17" s="402" customFormat="1" ht="18.75" customHeight="1">
      <c r="A10" s="397" t="s">
        <v>222</v>
      </c>
      <c r="B10" s="398">
        <f>SUM(B11:B17)</f>
        <v>55939</v>
      </c>
      <c r="C10" s="399">
        <f>SUM(C11:C17)</f>
        <v>52985</v>
      </c>
      <c r="D10" s="399">
        <f t="shared" si="0"/>
        <v>108924</v>
      </c>
      <c r="E10" s="400">
        <f t="shared" si="1"/>
        <v>0.2935442577446</v>
      </c>
      <c r="F10" s="398">
        <f>SUM(F11:F17)</f>
        <v>61403</v>
      </c>
      <c r="G10" s="399">
        <f>SUM(G11:G17)</f>
        <v>58123</v>
      </c>
      <c r="H10" s="399">
        <f t="shared" si="2"/>
        <v>119526</v>
      </c>
      <c r="I10" s="401">
        <f t="shared" si="7"/>
        <v>-0.08870036644746748</v>
      </c>
      <c r="J10" s="398">
        <f>SUM(J11:J17)</f>
        <v>119522</v>
      </c>
      <c r="K10" s="399">
        <f>SUM(K11:K17)</f>
        <v>114435</v>
      </c>
      <c r="L10" s="399">
        <f t="shared" si="3"/>
        <v>233957</v>
      </c>
      <c r="M10" s="400">
        <f t="shared" si="4"/>
        <v>0.26588016828534866</v>
      </c>
      <c r="N10" s="398">
        <f>SUM(N11:N17)</f>
        <v>125179</v>
      </c>
      <c r="O10" s="399">
        <f>SUM(O11:O17)</f>
        <v>125196</v>
      </c>
      <c r="P10" s="399">
        <f t="shared" si="5"/>
        <v>250375</v>
      </c>
      <c r="Q10" s="401">
        <f t="shared" si="6"/>
        <v>-0.06557363954068895</v>
      </c>
    </row>
    <row r="11" spans="1:17" ht="18.75" customHeight="1">
      <c r="A11" s="413" t="s">
        <v>259</v>
      </c>
      <c r="B11" s="414">
        <v>17131</v>
      </c>
      <c r="C11" s="415">
        <v>16959</v>
      </c>
      <c r="D11" s="415">
        <f t="shared" si="0"/>
        <v>34090</v>
      </c>
      <c r="E11" s="416">
        <f t="shared" si="1"/>
        <v>0.09187069650869793</v>
      </c>
      <c r="F11" s="414">
        <v>19160</v>
      </c>
      <c r="G11" s="415">
        <v>18270</v>
      </c>
      <c r="H11" s="415">
        <f t="shared" si="2"/>
        <v>37430</v>
      </c>
      <c r="I11" s="417">
        <f t="shared" si="7"/>
        <v>-0.08923323537269567</v>
      </c>
      <c r="J11" s="414">
        <v>39064</v>
      </c>
      <c r="K11" s="415">
        <v>32693</v>
      </c>
      <c r="L11" s="415">
        <f t="shared" si="3"/>
        <v>71757</v>
      </c>
      <c r="M11" s="416">
        <f t="shared" si="4"/>
        <v>0.08154816156666296</v>
      </c>
      <c r="N11" s="415">
        <v>39541</v>
      </c>
      <c r="O11" s="415">
        <v>35196</v>
      </c>
      <c r="P11" s="415">
        <f t="shared" si="5"/>
        <v>74737</v>
      </c>
      <c r="Q11" s="417">
        <f t="shared" si="6"/>
        <v>-0.03987315519755941</v>
      </c>
    </row>
    <row r="12" spans="1:17" ht="18.75" customHeight="1">
      <c r="A12" s="413" t="s">
        <v>260</v>
      </c>
      <c r="B12" s="414">
        <v>13179</v>
      </c>
      <c r="C12" s="415">
        <v>12145</v>
      </c>
      <c r="D12" s="415">
        <f aca="true" t="shared" si="8" ref="D12:D17">C12+B12</f>
        <v>25324</v>
      </c>
      <c r="E12" s="416">
        <f t="shared" si="1"/>
        <v>0.06824680312074703</v>
      </c>
      <c r="F12" s="414">
        <v>12572</v>
      </c>
      <c r="G12" s="415">
        <v>10968</v>
      </c>
      <c r="H12" s="415">
        <f aca="true" t="shared" si="9" ref="H12:H17">G12+F12</f>
        <v>23540</v>
      </c>
      <c r="I12" s="417">
        <f aca="true" t="shared" si="10" ref="I12:I17">IF(ISERROR(D12/H12-1),"         /0",(D12/H12-1))</f>
        <v>0.07578589634664401</v>
      </c>
      <c r="J12" s="414">
        <v>26648</v>
      </c>
      <c r="K12" s="415">
        <v>28400</v>
      </c>
      <c r="L12" s="415">
        <f aca="true" t="shared" si="11" ref="L12:L17">K12+J12</f>
        <v>55048</v>
      </c>
      <c r="M12" s="416">
        <f t="shared" si="4"/>
        <v>0.06255923739735025</v>
      </c>
      <c r="N12" s="415">
        <v>25479</v>
      </c>
      <c r="O12" s="415">
        <v>27722</v>
      </c>
      <c r="P12" s="415">
        <f aca="true" t="shared" si="12" ref="P12:P17">O12+N12</f>
        <v>53201</v>
      </c>
      <c r="Q12" s="417">
        <f aca="true" t="shared" si="13" ref="Q12:Q17">IF(ISERROR(L12/P12-1),"         /0",(L12/P12-1))</f>
        <v>0.03471739253021555</v>
      </c>
    </row>
    <row r="13" spans="1:17" ht="18.75" customHeight="1">
      <c r="A13" s="413" t="s">
        <v>261</v>
      </c>
      <c r="B13" s="414">
        <v>10416</v>
      </c>
      <c r="C13" s="415">
        <v>9827</v>
      </c>
      <c r="D13" s="415">
        <f>C13+B13</f>
        <v>20243</v>
      </c>
      <c r="E13" s="416">
        <f t="shared" si="1"/>
        <v>0.05455378437740019</v>
      </c>
      <c r="F13" s="414">
        <v>11487</v>
      </c>
      <c r="G13" s="415">
        <v>11746</v>
      </c>
      <c r="H13" s="415">
        <f>G13+F13</f>
        <v>23233</v>
      </c>
      <c r="I13" s="417">
        <f>IF(ISERROR(D13/H13-1),"         /0",(D13/H13-1))</f>
        <v>-0.1286962510222528</v>
      </c>
      <c r="J13" s="414">
        <v>22435</v>
      </c>
      <c r="K13" s="415">
        <v>21246</v>
      </c>
      <c r="L13" s="415">
        <f>K13+J13</f>
        <v>43681</v>
      </c>
      <c r="M13" s="416">
        <f t="shared" si="4"/>
        <v>0.04964122309173188</v>
      </c>
      <c r="N13" s="415">
        <v>24667</v>
      </c>
      <c r="O13" s="415">
        <v>24395</v>
      </c>
      <c r="P13" s="415">
        <f>O13+N13</f>
        <v>49062</v>
      </c>
      <c r="Q13" s="417">
        <f>IF(ISERROR(L13/P13-1),"         /0",(L13/P13-1))</f>
        <v>-0.10967755085402142</v>
      </c>
    </row>
    <row r="14" spans="1:17" ht="18.75" customHeight="1">
      <c r="A14" s="413" t="s">
        <v>262</v>
      </c>
      <c r="B14" s="414">
        <v>5037</v>
      </c>
      <c r="C14" s="415">
        <v>4898</v>
      </c>
      <c r="D14" s="415">
        <f t="shared" si="8"/>
        <v>9935</v>
      </c>
      <c r="E14" s="416">
        <f t="shared" si="1"/>
        <v>0.02677428482880358</v>
      </c>
      <c r="F14" s="414">
        <v>6151</v>
      </c>
      <c r="G14" s="415">
        <v>5498</v>
      </c>
      <c r="H14" s="415">
        <f t="shared" si="9"/>
        <v>11649</v>
      </c>
      <c r="I14" s="417">
        <f t="shared" si="10"/>
        <v>-0.14713709331273073</v>
      </c>
      <c r="J14" s="414">
        <v>10484</v>
      </c>
      <c r="K14" s="415">
        <v>10679</v>
      </c>
      <c r="L14" s="415">
        <f t="shared" si="11"/>
        <v>21163</v>
      </c>
      <c r="M14" s="416">
        <f t="shared" si="4"/>
        <v>0.02405066743642137</v>
      </c>
      <c r="N14" s="415">
        <v>12025</v>
      </c>
      <c r="O14" s="415">
        <v>12326</v>
      </c>
      <c r="P14" s="415">
        <f t="shared" si="12"/>
        <v>24351</v>
      </c>
      <c r="Q14" s="417">
        <f t="shared" si="13"/>
        <v>-0.13091864810480058</v>
      </c>
    </row>
    <row r="15" spans="1:17" ht="18.75" customHeight="1">
      <c r="A15" s="413" t="s">
        <v>263</v>
      </c>
      <c r="B15" s="414">
        <v>4645</v>
      </c>
      <c r="C15" s="415">
        <v>4040</v>
      </c>
      <c r="D15" s="415">
        <f t="shared" si="8"/>
        <v>8685</v>
      </c>
      <c r="E15" s="416">
        <f t="shared" si="1"/>
        <v>0.023405602791963673</v>
      </c>
      <c r="F15" s="414">
        <v>5613</v>
      </c>
      <c r="G15" s="415">
        <v>5602</v>
      </c>
      <c r="H15" s="415">
        <f t="shared" si="9"/>
        <v>11215</v>
      </c>
      <c r="I15" s="417">
        <f t="shared" si="10"/>
        <v>-0.22559072670530544</v>
      </c>
      <c r="J15" s="414">
        <v>9047</v>
      </c>
      <c r="K15" s="415">
        <v>9453</v>
      </c>
      <c r="L15" s="415">
        <f t="shared" si="11"/>
        <v>18500</v>
      </c>
      <c r="M15" s="416">
        <f t="shared" si="4"/>
        <v>0.02102430409553444</v>
      </c>
      <c r="N15" s="415">
        <v>10629</v>
      </c>
      <c r="O15" s="415">
        <v>12500</v>
      </c>
      <c r="P15" s="415">
        <f t="shared" si="12"/>
        <v>23129</v>
      </c>
      <c r="Q15" s="417">
        <f t="shared" si="13"/>
        <v>-0.2001383544467984</v>
      </c>
    </row>
    <row r="16" spans="1:17" ht="18.75" customHeight="1">
      <c r="A16" s="413" t="s">
        <v>264</v>
      </c>
      <c r="B16" s="414">
        <v>4124</v>
      </c>
      <c r="C16" s="415">
        <v>3840</v>
      </c>
      <c r="D16" s="415">
        <f t="shared" si="8"/>
        <v>7964</v>
      </c>
      <c r="E16" s="416">
        <f t="shared" si="1"/>
        <v>0.021462546993114413</v>
      </c>
      <c r="F16" s="414">
        <v>5278</v>
      </c>
      <c r="G16" s="415">
        <v>5071</v>
      </c>
      <c r="H16" s="415">
        <f t="shared" si="9"/>
        <v>10349</v>
      </c>
      <c r="I16" s="417">
        <f t="shared" si="10"/>
        <v>-0.23045704899024055</v>
      </c>
      <c r="J16" s="414">
        <v>9027</v>
      </c>
      <c r="K16" s="415">
        <v>9470</v>
      </c>
      <c r="L16" s="415">
        <f t="shared" si="11"/>
        <v>18497</v>
      </c>
      <c r="M16" s="416">
        <f t="shared" si="4"/>
        <v>0.02102089474892435</v>
      </c>
      <c r="N16" s="415">
        <v>10940</v>
      </c>
      <c r="O16" s="415">
        <v>11184</v>
      </c>
      <c r="P16" s="415">
        <f t="shared" si="12"/>
        <v>22124</v>
      </c>
      <c r="Q16" s="417">
        <f t="shared" si="13"/>
        <v>-0.16393961308985716</v>
      </c>
    </row>
    <row r="17" spans="1:17" ht="18.75" customHeight="1">
      <c r="A17" s="413" t="s">
        <v>60</v>
      </c>
      <c r="B17" s="414">
        <v>1407</v>
      </c>
      <c r="C17" s="415">
        <v>1276</v>
      </c>
      <c r="D17" s="415">
        <f t="shared" si="8"/>
        <v>2683</v>
      </c>
      <c r="E17" s="416">
        <f t="shared" si="1"/>
        <v>0.007230539123873176</v>
      </c>
      <c r="F17" s="414">
        <v>1142</v>
      </c>
      <c r="G17" s="415">
        <v>968</v>
      </c>
      <c r="H17" s="415">
        <f t="shared" si="9"/>
        <v>2110</v>
      </c>
      <c r="I17" s="417">
        <f t="shared" si="10"/>
        <v>0.271563981042654</v>
      </c>
      <c r="J17" s="414">
        <v>2817</v>
      </c>
      <c r="K17" s="415">
        <v>2494</v>
      </c>
      <c r="L17" s="415">
        <f t="shared" si="11"/>
        <v>5311</v>
      </c>
      <c r="M17" s="416">
        <f t="shared" si="4"/>
        <v>0.006035679948723427</v>
      </c>
      <c r="N17" s="415">
        <v>1898</v>
      </c>
      <c r="O17" s="415">
        <v>1873</v>
      </c>
      <c r="P17" s="415">
        <f t="shared" si="12"/>
        <v>3771</v>
      </c>
      <c r="Q17" s="417">
        <f t="shared" si="13"/>
        <v>0.4083797401219835</v>
      </c>
    </row>
    <row r="18" spans="1:17" s="402" customFormat="1" ht="18.75" customHeight="1">
      <c r="A18" s="418" t="s">
        <v>233</v>
      </c>
      <c r="B18" s="419">
        <f>SUM(B19:B22)</f>
        <v>30948</v>
      </c>
      <c r="C18" s="420">
        <f>SUM(C19:C22)</f>
        <v>25537</v>
      </c>
      <c r="D18" s="420">
        <f t="shared" si="0"/>
        <v>56485</v>
      </c>
      <c r="E18" s="421">
        <f t="shared" si="1"/>
        <v>0.15222400388072171</v>
      </c>
      <c r="F18" s="419">
        <f>SUM(F19:F22)</f>
        <v>33983</v>
      </c>
      <c r="G18" s="420">
        <f>SUM(G19:G22)</f>
        <v>21931</v>
      </c>
      <c r="H18" s="420">
        <f t="shared" si="2"/>
        <v>55914</v>
      </c>
      <c r="I18" s="422">
        <f aca="true" t="shared" si="14" ref="I18:I34">IF(ISERROR(D18/H18-1),"         /0",(D18/H18-1))</f>
        <v>0.01021211145688028</v>
      </c>
      <c r="J18" s="419">
        <f>SUM(J19:J22)</f>
        <v>73946</v>
      </c>
      <c r="K18" s="420">
        <f>SUM(K19:K22)</f>
        <v>57079</v>
      </c>
      <c r="L18" s="420">
        <f t="shared" si="3"/>
        <v>131025</v>
      </c>
      <c r="M18" s="421">
        <f t="shared" si="4"/>
        <v>0.14890321319553512</v>
      </c>
      <c r="N18" s="419">
        <f>SUM(N19:N22)</f>
        <v>73884</v>
      </c>
      <c r="O18" s="420">
        <f>SUM(O19:O22)</f>
        <v>51166</v>
      </c>
      <c r="P18" s="420">
        <f t="shared" si="5"/>
        <v>125050</v>
      </c>
      <c r="Q18" s="423">
        <f aca="true" t="shared" si="15" ref="Q18:Q24">IF(ISERROR(L18/P18-1),"         /0",(L18/P18-1))</f>
        <v>0.04778088764494193</v>
      </c>
    </row>
    <row r="19" spans="1:17" ht="18.75" customHeight="1">
      <c r="A19" s="413" t="s">
        <v>265</v>
      </c>
      <c r="B19" s="414">
        <v>22857</v>
      </c>
      <c r="C19" s="415">
        <v>20332</v>
      </c>
      <c r="D19" s="415">
        <f t="shared" si="0"/>
        <v>43189</v>
      </c>
      <c r="E19" s="416">
        <f t="shared" si="1"/>
        <v>0.11639200679126299</v>
      </c>
      <c r="F19" s="414">
        <v>25179</v>
      </c>
      <c r="G19" s="415">
        <v>15781</v>
      </c>
      <c r="H19" s="415">
        <f t="shared" si="2"/>
        <v>40960</v>
      </c>
      <c r="I19" s="417">
        <f t="shared" si="14"/>
        <v>0.05441894531249991</v>
      </c>
      <c r="J19" s="414">
        <v>54138</v>
      </c>
      <c r="K19" s="415">
        <v>45226</v>
      </c>
      <c r="L19" s="415">
        <f t="shared" si="3"/>
        <v>99364</v>
      </c>
      <c r="M19" s="416">
        <f t="shared" si="4"/>
        <v>0.11292210552155048</v>
      </c>
      <c r="N19" s="414">
        <v>53594</v>
      </c>
      <c r="O19" s="415">
        <v>38208</v>
      </c>
      <c r="P19" s="405">
        <f t="shared" si="5"/>
        <v>91802</v>
      </c>
      <c r="Q19" s="417">
        <f t="shared" si="15"/>
        <v>0.08237293305156745</v>
      </c>
    </row>
    <row r="20" spans="1:17" ht="18.75" customHeight="1">
      <c r="A20" s="413" t="s">
        <v>266</v>
      </c>
      <c r="B20" s="414">
        <v>6849</v>
      </c>
      <c r="C20" s="415">
        <v>5205</v>
      </c>
      <c r="D20" s="415">
        <f>C20+B20</f>
        <v>12054</v>
      </c>
      <c r="E20" s="416">
        <f t="shared" si="1"/>
        <v>0.03248487461765459</v>
      </c>
      <c r="F20" s="414">
        <v>7413</v>
      </c>
      <c r="G20" s="415">
        <v>6150</v>
      </c>
      <c r="H20" s="415">
        <f>G20+F20</f>
        <v>13563</v>
      </c>
      <c r="I20" s="417">
        <f>IF(ISERROR(D20/H20-1),"         /0",(D20/H20-1))</f>
        <v>-0.11125857111258575</v>
      </c>
      <c r="J20" s="414">
        <v>15450</v>
      </c>
      <c r="K20" s="415">
        <v>11853</v>
      </c>
      <c r="L20" s="415">
        <f>K20+J20</f>
        <v>27303</v>
      </c>
      <c r="M20" s="416">
        <f t="shared" si="4"/>
        <v>0.031028463498398745</v>
      </c>
      <c r="N20" s="414">
        <v>15718</v>
      </c>
      <c r="O20" s="415">
        <v>12958</v>
      </c>
      <c r="P20" s="405">
        <f>O20+N20</f>
        <v>28676</v>
      </c>
      <c r="Q20" s="417">
        <f>IF(ISERROR(L20/P20-1),"         /0",(L20/P20-1))</f>
        <v>-0.04787976007811412</v>
      </c>
    </row>
    <row r="21" spans="1:17" ht="18.75" customHeight="1">
      <c r="A21" s="413" t="s">
        <v>267</v>
      </c>
      <c r="B21" s="414">
        <v>568</v>
      </c>
      <c r="C21" s="415">
        <v>0</v>
      </c>
      <c r="D21" s="415">
        <f>C21+B21</f>
        <v>568</v>
      </c>
      <c r="E21" s="416">
        <f t="shared" si="1"/>
        <v>0.0015307291175400536</v>
      </c>
      <c r="F21" s="414">
        <v>699</v>
      </c>
      <c r="G21" s="415">
        <v>0</v>
      </c>
      <c r="H21" s="415">
        <f aca="true" t="shared" si="16" ref="H21:H34">G21+F21</f>
        <v>699</v>
      </c>
      <c r="I21" s="417">
        <f t="shared" si="14"/>
        <v>-0.18741058655221743</v>
      </c>
      <c r="J21" s="414">
        <v>2214</v>
      </c>
      <c r="K21" s="415">
        <v>0</v>
      </c>
      <c r="L21" s="415">
        <f aca="true" t="shared" si="17" ref="L21:L34">K21+J21</f>
        <v>2214</v>
      </c>
      <c r="M21" s="416">
        <f t="shared" si="4"/>
        <v>0.0025160977982439593</v>
      </c>
      <c r="N21" s="414">
        <v>2772</v>
      </c>
      <c r="O21" s="415">
        <v>0</v>
      </c>
      <c r="P21" s="405">
        <f>O21+N21</f>
        <v>2772</v>
      </c>
      <c r="Q21" s="417">
        <f t="shared" si="15"/>
        <v>-0.2012987012987013</v>
      </c>
    </row>
    <row r="22" spans="1:17" ht="18.75" customHeight="1" thickBot="1">
      <c r="A22" s="413" t="s">
        <v>60</v>
      </c>
      <c r="B22" s="414">
        <v>674</v>
      </c>
      <c r="C22" s="415">
        <v>0</v>
      </c>
      <c r="D22" s="415">
        <f>C22+B22</f>
        <v>674</v>
      </c>
      <c r="E22" s="416">
        <f t="shared" si="1"/>
        <v>0.0018163933542640776</v>
      </c>
      <c r="F22" s="414">
        <v>692</v>
      </c>
      <c r="G22" s="415">
        <v>0</v>
      </c>
      <c r="H22" s="415">
        <f t="shared" si="16"/>
        <v>692</v>
      </c>
      <c r="I22" s="417">
        <f t="shared" si="14"/>
        <v>-0.026011560693641633</v>
      </c>
      <c r="J22" s="414">
        <v>2144</v>
      </c>
      <c r="K22" s="415">
        <v>0</v>
      </c>
      <c r="L22" s="415">
        <f t="shared" si="17"/>
        <v>2144</v>
      </c>
      <c r="M22" s="416">
        <f t="shared" si="4"/>
        <v>0.002436546377341937</v>
      </c>
      <c r="N22" s="414">
        <v>1800</v>
      </c>
      <c r="O22" s="415">
        <v>0</v>
      </c>
      <c r="P22" s="405">
        <f t="shared" si="5"/>
        <v>1800</v>
      </c>
      <c r="Q22" s="417">
        <f t="shared" si="15"/>
        <v>0.191111111111111</v>
      </c>
    </row>
    <row r="23" spans="1:17" s="402" customFormat="1" ht="18.75" customHeight="1">
      <c r="A23" s="397" t="s">
        <v>268</v>
      </c>
      <c r="B23" s="398">
        <f>SUM(B24:B29)</f>
        <v>40945</v>
      </c>
      <c r="C23" s="399">
        <f>SUM(C24:C29)</f>
        <v>34386</v>
      </c>
      <c r="D23" s="399">
        <f t="shared" si="0"/>
        <v>75331</v>
      </c>
      <c r="E23" s="400">
        <f t="shared" si="1"/>
        <v>0.2030129492137496</v>
      </c>
      <c r="F23" s="398">
        <f>SUM(F24:F29)</f>
        <v>37300</v>
      </c>
      <c r="G23" s="399">
        <f>SUM(G24:G29)</f>
        <v>36135</v>
      </c>
      <c r="H23" s="399">
        <f t="shared" si="16"/>
        <v>73435</v>
      </c>
      <c r="I23" s="401">
        <f t="shared" si="14"/>
        <v>0.02581875127663924</v>
      </c>
      <c r="J23" s="398">
        <f>SUM(J24:J29)</f>
        <v>100094</v>
      </c>
      <c r="K23" s="399">
        <f>SUM(K24:K29)</f>
        <v>83097</v>
      </c>
      <c r="L23" s="399">
        <f t="shared" si="17"/>
        <v>183191</v>
      </c>
      <c r="M23" s="400">
        <f t="shared" si="4"/>
        <v>0.2081872049494621</v>
      </c>
      <c r="N23" s="398">
        <f>SUM(N24:N29)</f>
        <v>89472</v>
      </c>
      <c r="O23" s="399">
        <f>SUM(O24:O29)</f>
        <v>80946</v>
      </c>
      <c r="P23" s="399">
        <f aca="true" t="shared" si="18" ref="P23:P34">O23+N23</f>
        <v>170418</v>
      </c>
      <c r="Q23" s="401">
        <f t="shared" si="15"/>
        <v>0.07495100282833977</v>
      </c>
    </row>
    <row r="24" spans="1:17" s="424" customFormat="1" ht="18.75" customHeight="1">
      <c r="A24" s="403" t="s">
        <v>269</v>
      </c>
      <c r="B24" s="404">
        <v>28016</v>
      </c>
      <c r="C24" s="405">
        <v>22751</v>
      </c>
      <c r="D24" s="405">
        <f t="shared" si="0"/>
        <v>50767</v>
      </c>
      <c r="E24" s="406">
        <f t="shared" si="1"/>
        <v>0.13681430477140125</v>
      </c>
      <c r="F24" s="404">
        <v>22934</v>
      </c>
      <c r="G24" s="405">
        <v>23085</v>
      </c>
      <c r="H24" s="405">
        <f t="shared" si="16"/>
        <v>46019</v>
      </c>
      <c r="I24" s="407">
        <f t="shared" si="14"/>
        <v>0.1031747756361503</v>
      </c>
      <c r="J24" s="404">
        <v>67304</v>
      </c>
      <c r="K24" s="405">
        <v>56332</v>
      </c>
      <c r="L24" s="405">
        <f t="shared" si="17"/>
        <v>123636</v>
      </c>
      <c r="M24" s="406">
        <f t="shared" si="4"/>
        <v>0.14050599249489165</v>
      </c>
      <c r="N24" s="405">
        <v>56091</v>
      </c>
      <c r="O24" s="405">
        <v>53306</v>
      </c>
      <c r="P24" s="405">
        <f t="shared" si="18"/>
        <v>109397</v>
      </c>
      <c r="Q24" s="407">
        <f t="shared" si="15"/>
        <v>0.13015896231158086</v>
      </c>
    </row>
    <row r="25" spans="1:17" s="424" customFormat="1" ht="18.75" customHeight="1">
      <c r="A25" s="403" t="s">
        <v>270</v>
      </c>
      <c r="B25" s="404">
        <v>7067</v>
      </c>
      <c r="C25" s="405">
        <v>6440</v>
      </c>
      <c r="D25" s="405">
        <f>C25+B25</f>
        <v>13507</v>
      </c>
      <c r="E25" s="406">
        <f>D25/$D$5</f>
        <v>0.036400630617277295</v>
      </c>
      <c r="F25" s="404">
        <v>8235</v>
      </c>
      <c r="G25" s="405">
        <v>7402</v>
      </c>
      <c r="H25" s="405">
        <f>G25+F25</f>
        <v>15637</v>
      </c>
      <c r="I25" s="407">
        <f>IF(ISERROR(D25/H25-1),"         /0",(D25/H25-1))</f>
        <v>-0.13621538658310417</v>
      </c>
      <c r="J25" s="404">
        <v>18107</v>
      </c>
      <c r="K25" s="405">
        <v>14684</v>
      </c>
      <c r="L25" s="405">
        <f>K25+J25</f>
        <v>32791</v>
      </c>
      <c r="M25" s="406">
        <f>L25/$L$5</f>
        <v>0.03726529489711728</v>
      </c>
      <c r="N25" s="405">
        <v>19317</v>
      </c>
      <c r="O25" s="405">
        <v>16504</v>
      </c>
      <c r="P25" s="405">
        <f>O25+N25</f>
        <v>35821</v>
      </c>
      <c r="Q25" s="407">
        <f>IF(ISERROR(L25/P25-1),"         /0",(L25/P25-1))</f>
        <v>-0.08458725328717787</v>
      </c>
    </row>
    <row r="26" spans="1:17" s="424" customFormat="1" ht="18.75" customHeight="1">
      <c r="A26" s="403" t="s">
        <v>271</v>
      </c>
      <c r="B26" s="404">
        <v>2684</v>
      </c>
      <c r="C26" s="405">
        <v>2276</v>
      </c>
      <c r="D26" s="405">
        <f>C26+B26</f>
        <v>4960</v>
      </c>
      <c r="E26" s="406">
        <f t="shared" si="1"/>
        <v>0.01336693032218075</v>
      </c>
      <c r="F26" s="404">
        <v>2982</v>
      </c>
      <c r="G26" s="405">
        <v>2273</v>
      </c>
      <c r="H26" s="405">
        <f>G26+F26</f>
        <v>5255</v>
      </c>
      <c r="I26" s="407">
        <f>IF(ISERROR(D26/H26-1),"         /0",(D26/H26-1))</f>
        <v>-0.056137012369172234</v>
      </c>
      <c r="J26" s="404">
        <v>6877</v>
      </c>
      <c r="K26" s="405">
        <v>5276</v>
      </c>
      <c r="L26" s="405">
        <f>K26+J26</f>
        <v>12153</v>
      </c>
      <c r="M26" s="406">
        <f t="shared" si="4"/>
        <v>0.013811263117461081</v>
      </c>
      <c r="N26" s="405">
        <v>7328</v>
      </c>
      <c r="O26" s="405">
        <v>4966</v>
      </c>
      <c r="P26" s="405">
        <f>O26+N26</f>
        <v>12294</v>
      </c>
      <c r="Q26" s="407">
        <f aca="true" t="shared" si="19" ref="Q26:Q34">IF(ISERROR(L26/P26-1),"         /0",(L26/P26-1))</f>
        <v>-0.011469009272816022</v>
      </c>
    </row>
    <row r="27" spans="1:17" s="424" customFormat="1" ht="18.75" customHeight="1">
      <c r="A27" s="403" t="s">
        <v>272</v>
      </c>
      <c r="B27" s="404">
        <v>1225</v>
      </c>
      <c r="C27" s="405">
        <v>1289</v>
      </c>
      <c r="D27" s="405">
        <f>C27+B27</f>
        <v>2514</v>
      </c>
      <c r="E27" s="406">
        <f t="shared" si="1"/>
        <v>0.00677509331249242</v>
      </c>
      <c r="F27" s="404">
        <v>1093</v>
      </c>
      <c r="G27" s="405">
        <v>1225</v>
      </c>
      <c r="H27" s="405">
        <f>G27+F27</f>
        <v>2318</v>
      </c>
      <c r="I27" s="407">
        <f>IF(ISERROR(D27/H27-1),"         /0",(D27/H27-1))</f>
        <v>0.08455565142364097</v>
      </c>
      <c r="J27" s="404">
        <v>3872</v>
      </c>
      <c r="K27" s="405">
        <v>3519</v>
      </c>
      <c r="L27" s="405">
        <f>K27+J27</f>
        <v>7391</v>
      </c>
      <c r="M27" s="406">
        <f t="shared" si="4"/>
        <v>0.008399493598383516</v>
      </c>
      <c r="N27" s="405">
        <v>2548</v>
      </c>
      <c r="O27" s="405">
        <v>2398</v>
      </c>
      <c r="P27" s="405">
        <f>O27+N27</f>
        <v>4946</v>
      </c>
      <c r="Q27" s="407">
        <f>IF(ISERROR(L27/P27-1),"         /0",(L27/P27-1))</f>
        <v>0.4943388596845937</v>
      </c>
    </row>
    <row r="28" spans="1:17" s="424" customFormat="1" ht="18.75" customHeight="1">
      <c r="A28" s="403" t="s">
        <v>273</v>
      </c>
      <c r="B28" s="404">
        <v>822</v>
      </c>
      <c r="C28" s="405">
        <v>715</v>
      </c>
      <c r="D28" s="405">
        <f aca="true" t="shared" si="20" ref="D28:D34">C28+B28</f>
        <v>1537</v>
      </c>
      <c r="E28" s="406">
        <f t="shared" si="1"/>
        <v>0.004142131432498349</v>
      </c>
      <c r="F28" s="404">
        <v>821</v>
      </c>
      <c r="G28" s="405">
        <v>974</v>
      </c>
      <c r="H28" s="405">
        <f t="shared" si="16"/>
        <v>1795</v>
      </c>
      <c r="I28" s="407">
        <f t="shared" si="14"/>
        <v>-0.14373259052924792</v>
      </c>
      <c r="J28" s="404">
        <v>1563</v>
      </c>
      <c r="K28" s="405">
        <v>1369</v>
      </c>
      <c r="L28" s="405">
        <f t="shared" si="17"/>
        <v>2932</v>
      </c>
      <c r="M28" s="406">
        <f t="shared" si="4"/>
        <v>0.003332068086924701</v>
      </c>
      <c r="N28" s="405">
        <v>1650</v>
      </c>
      <c r="O28" s="405">
        <v>1745</v>
      </c>
      <c r="P28" s="405">
        <f t="shared" si="18"/>
        <v>3395</v>
      </c>
      <c r="Q28" s="407">
        <f t="shared" si="19"/>
        <v>-0.1363770250368188</v>
      </c>
    </row>
    <row r="29" spans="1:17" s="424" customFormat="1" ht="18.75" customHeight="1" thickBot="1">
      <c r="A29" s="403" t="s">
        <v>60</v>
      </c>
      <c r="B29" s="404">
        <v>1131</v>
      </c>
      <c r="C29" s="405">
        <v>915</v>
      </c>
      <c r="D29" s="405">
        <f>C29+B29</f>
        <v>2046</v>
      </c>
      <c r="E29" s="406">
        <f t="shared" si="1"/>
        <v>0.005513858757899559</v>
      </c>
      <c r="F29" s="404">
        <v>1235</v>
      </c>
      <c r="G29" s="405">
        <v>1176</v>
      </c>
      <c r="H29" s="405">
        <f>G29+F29</f>
        <v>2411</v>
      </c>
      <c r="I29" s="407">
        <f>IF(ISERROR(D29/H29-1),"         /0",(D29/H29-1))</f>
        <v>-0.151389464952302</v>
      </c>
      <c r="J29" s="404">
        <v>2371</v>
      </c>
      <c r="K29" s="405">
        <v>1917</v>
      </c>
      <c r="L29" s="405">
        <f>K29+J29</f>
        <v>4288</v>
      </c>
      <c r="M29" s="406">
        <f t="shared" si="4"/>
        <v>0.004873092754683874</v>
      </c>
      <c r="N29" s="405">
        <v>2538</v>
      </c>
      <c r="O29" s="405">
        <v>2027</v>
      </c>
      <c r="P29" s="405">
        <f>O29+N29</f>
        <v>4565</v>
      </c>
      <c r="Q29" s="407">
        <f t="shared" si="19"/>
        <v>-0.060679079956188375</v>
      </c>
    </row>
    <row r="30" spans="1:17" s="402" customFormat="1" ht="18.75" customHeight="1">
      <c r="A30" s="397" t="s">
        <v>247</v>
      </c>
      <c r="B30" s="398">
        <f>SUM(B31:B33)</f>
        <v>3709</v>
      </c>
      <c r="C30" s="399">
        <f>SUM(C31:C33)</f>
        <v>3350</v>
      </c>
      <c r="D30" s="399">
        <f t="shared" si="20"/>
        <v>7059</v>
      </c>
      <c r="E30" s="400">
        <f t="shared" si="1"/>
        <v>0.019023621198442323</v>
      </c>
      <c r="F30" s="398">
        <f>SUM(F31:F33)</f>
        <v>4405</v>
      </c>
      <c r="G30" s="399">
        <f>SUM(G31:G33)</f>
        <v>3918</v>
      </c>
      <c r="H30" s="399">
        <f t="shared" si="16"/>
        <v>8323</v>
      </c>
      <c r="I30" s="401">
        <f t="shared" si="14"/>
        <v>-0.15186831671272383</v>
      </c>
      <c r="J30" s="398">
        <f>SUM(J31:J33)</f>
        <v>10671</v>
      </c>
      <c r="K30" s="399">
        <f>SUM(K31:K33)</f>
        <v>9459</v>
      </c>
      <c r="L30" s="399">
        <f t="shared" si="17"/>
        <v>20130</v>
      </c>
      <c r="M30" s="400">
        <f t="shared" si="4"/>
        <v>0.022876715753681526</v>
      </c>
      <c r="N30" s="398">
        <f>SUM(N31:N33)</f>
        <v>11322</v>
      </c>
      <c r="O30" s="399">
        <f>SUM(O31:O33)</f>
        <v>9689</v>
      </c>
      <c r="P30" s="399">
        <f t="shared" si="18"/>
        <v>21011</v>
      </c>
      <c r="Q30" s="401">
        <f t="shared" si="19"/>
        <v>-0.04193041740040926</v>
      </c>
    </row>
    <row r="31" spans="1:17" ht="18.75" customHeight="1">
      <c r="A31" s="403" t="s">
        <v>274</v>
      </c>
      <c r="B31" s="404">
        <v>2757</v>
      </c>
      <c r="C31" s="405">
        <v>2533</v>
      </c>
      <c r="D31" s="405">
        <f t="shared" si="20"/>
        <v>5290</v>
      </c>
      <c r="E31" s="406">
        <f t="shared" si="1"/>
        <v>0.014256262379906485</v>
      </c>
      <c r="F31" s="404">
        <v>2927</v>
      </c>
      <c r="G31" s="405">
        <v>2697</v>
      </c>
      <c r="H31" s="405">
        <f t="shared" si="16"/>
        <v>5624</v>
      </c>
      <c r="I31" s="407">
        <f t="shared" si="14"/>
        <v>-0.05938833570412516</v>
      </c>
      <c r="J31" s="404">
        <v>7741</v>
      </c>
      <c r="K31" s="405">
        <v>6517</v>
      </c>
      <c r="L31" s="405">
        <f t="shared" si="17"/>
        <v>14258</v>
      </c>
      <c r="M31" s="406">
        <f t="shared" si="4"/>
        <v>0.016203487988871893</v>
      </c>
      <c r="N31" s="405">
        <v>7927</v>
      </c>
      <c r="O31" s="405">
        <v>6379</v>
      </c>
      <c r="P31" s="405">
        <f t="shared" si="18"/>
        <v>14306</v>
      </c>
      <c r="Q31" s="407">
        <f t="shared" si="19"/>
        <v>-0.0033552355654969945</v>
      </c>
    </row>
    <row r="32" spans="1:17" ht="18.75" customHeight="1">
      <c r="A32" s="403" t="s">
        <v>275</v>
      </c>
      <c r="B32" s="404">
        <v>829</v>
      </c>
      <c r="C32" s="405">
        <v>681</v>
      </c>
      <c r="D32" s="405">
        <f>C32+B32</f>
        <v>1510</v>
      </c>
      <c r="E32" s="406">
        <f t="shared" si="1"/>
        <v>0.004069367900502607</v>
      </c>
      <c r="F32" s="404">
        <v>1427</v>
      </c>
      <c r="G32" s="405">
        <v>1221</v>
      </c>
      <c r="H32" s="405">
        <f>G32+F32</f>
        <v>2648</v>
      </c>
      <c r="I32" s="407">
        <f>IF(ISERROR(D32/H32-1),"         /0",(D32/H32-1))</f>
        <v>-0.4297583081570997</v>
      </c>
      <c r="J32" s="404">
        <v>2531</v>
      </c>
      <c r="K32" s="405">
        <v>2645</v>
      </c>
      <c r="L32" s="405">
        <f>K32+J32</f>
        <v>5176</v>
      </c>
      <c r="M32" s="406">
        <f t="shared" si="4"/>
        <v>0.005882259351269527</v>
      </c>
      <c r="N32" s="405">
        <v>3255</v>
      </c>
      <c r="O32" s="405">
        <v>3310</v>
      </c>
      <c r="P32" s="405">
        <f>O32+N32</f>
        <v>6565</v>
      </c>
      <c r="Q32" s="407">
        <f t="shared" si="19"/>
        <v>-0.21157654226961153</v>
      </c>
    </row>
    <row r="33" spans="1:17" ht="18.75" customHeight="1" thickBot="1">
      <c r="A33" s="403" t="s">
        <v>60</v>
      </c>
      <c r="B33" s="404">
        <v>123</v>
      </c>
      <c r="C33" s="405">
        <v>136</v>
      </c>
      <c r="D33" s="405">
        <f t="shared" si="20"/>
        <v>259</v>
      </c>
      <c r="E33" s="406">
        <f t="shared" si="1"/>
        <v>0.0006979909180332286</v>
      </c>
      <c r="F33" s="404">
        <v>51</v>
      </c>
      <c r="G33" s="405">
        <v>0</v>
      </c>
      <c r="H33" s="405">
        <f t="shared" si="16"/>
        <v>51</v>
      </c>
      <c r="I33" s="407">
        <f>IF(ISERROR(D33/H33-1),"         /0",(D33/H33-1))</f>
        <v>4.078431372549019</v>
      </c>
      <c r="J33" s="404">
        <v>399</v>
      </c>
      <c r="K33" s="405">
        <v>297</v>
      </c>
      <c r="L33" s="405">
        <f t="shared" si="17"/>
        <v>696</v>
      </c>
      <c r="M33" s="406">
        <f t="shared" si="4"/>
        <v>0.0007909684135401064</v>
      </c>
      <c r="N33" s="405">
        <v>140</v>
      </c>
      <c r="O33" s="405">
        <v>0</v>
      </c>
      <c r="P33" s="405">
        <f t="shared" si="18"/>
        <v>140</v>
      </c>
      <c r="Q33" s="407">
        <f t="shared" si="19"/>
        <v>3.9714285714285715</v>
      </c>
    </row>
    <row r="34" spans="1:17" ht="18.75" customHeight="1" thickBot="1">
      <c r="A34" s="425" t="s">
        <v>251</v>
      </c>
      <c r="B34" s="426">
        <v>671</v>
      </c>
      <c r="C34" s="427">
        <v>171</v>
      </c>
      <c r="D34" s="427">
        <f t="shared" si="20"/>
        <v>842</v>
      </c>
      <c r="E34" s="428">
        <f t="shared" si="1"/>
        <v>0.0022691442200153612</v>
      </c>
      <c r="F34" s="426">
        <v>365</v>
      </c>
      <c r="G34" s="427">
        <v>63</v>
      </c>
      <c r="H34" s="427">
        <f t="shared" si="16"/>
        <v>428</v>
      </c>
      <c r="I34" s="429">
        <f t="shared" si="14"/>
        <v>0.9672897196261683</v>
      </c>
      <c r="J34" s="426">
        <v>1858</v>
      </c>
      <c r="K34" s="427">
        <v>453</v>
      </c>
      <c r="L34" s="427">
        <f t="shared" si="17"/>
        <v>2311</v>
      </c>
      <c r="M34" s="428">
        <f t="shared" si="4"/>
        <v>0.0026263333386367612</v>
      </c>
      <c r="N34" s="426">
        <v>1290</v>
      </c>
      <c r="O34" s="427">
        <v>127</v>
      </c>
      <c r="P34" s="427">
        <f t="shared" si="18"/>
        <v>1417</v>
      </c>
      <c r="Q34" s="429">
        <f t="shared" si="19"/>
        <v>0.63091037402964</v>
      </c>
    </row>
    <row r="35" ht="15">
      <c r="A35" s="19" t="s">
        <v>276</v>
      </c>
    </row>
    <row r="36" ht="15">
      <c r="A36" s="19" t="s">
        <v>118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434" customWidth="1"/>
    <col min="2" max="2" width="13.57421875" style="492" customWidth="1"/>
    <col min="3" max="3" width="10.8515625" style="493" customWidth="1"/>
    <col min="4" max="4" width="14.8515625" style="492" customWidth="1"/>
    <col min="5" max="5" width="9.7109375" style="493" customWidth="1"/>
    <col min="6" max="6" width="13.8515625" style="492" customWidth="1"/>
    <col min="7" max="7" width="11.28125" style="493" bestFit="1" customWidth="1"/>
    <col min="8" max="8" width="12.8515625" style="492" customWidth="1"/>
    <col min="9" max="9" width="9.8515625" style="493" customWidth="1"/>
    <col min="10" max="10" width="9.140625" style="434" customWidth="1"/>
    <col min="11" max="11" width="9.140625" style="435" customWidth="1"/>
    <col min="12" max="12" width="11.8515625" style="434" customWidth="1"/>
    <col min="13" max="13" width="9.140625" style="434" customWidth="1"/>
    <col min="14" max="14" width="15.8515625" style="434" customWidth="1"/>
    <col min="15" max="15" width="11.7109375" style="434" customWidth="1"/>
    <col min="16" max="16384" width="9.140625" style="434" customWidth="1"/>
  </cols>
  <sheetData>
    <row r="1" spans="1:9" ht="21" customHeight="1" thickBot="1">
      <c r="A1" s="430" t="s">
        <v>277</v>
      </c>
      <c r="B1" s="431"/>
      <c r="C1" s="432"/>
      <c r="D1" s="431"/>
      <c r="E1" s="432"/>
      <c r="F1" s="431"/>
      <c r="G1" s="432"/>
      <c r="H1" s="431"/>
      <c r="I1" s="433"/>
    </row>
    <row r="2" spans="1:9" ht="15.75" thickBot="1">
      <c r="A2" s="824" t="s">
        <v>278</v>
      </c>
      <c r="B2" s="436" t="s">
        <v>2</v>
      </c>
      <c r="C2" s="437"/>
      <c r="D2" s="438"/>
      <c r="E2" s="439"/>
      <c r="F2" s="438" t="s">
        <v>3</v>
      </c>
      <c r="G2" s="437"/>
      <c r="H2" s="438"/>
      <c r="I2" s="439"/>
    </row>
    <row r="3" spans="1:11" s="445" customFormat="1" ht="27.75" customHeight="1" thickBot="1">
      <c r="A3" s="825"/>
      <c r="B3" s="440" t="s">
        <v>4</v>
      </c>
      <c r="C3" s="441" t="s">
        <v>5</v>
      </c>
      <c r="D3" s="440" t="s">
        <v>6</v>
      </c>
      <c r="E3" s="442" t="s">
        <v>7</v>
      </c>
      <c r="F3" s="443" t="s">
        <v>97</v>
      </c>
      <c r="G3" s="444" t="s">
        <v>5</v>
      </c>
      <c r="H3" s="443" t="s">
        <v>98</v>
      </c>
      <c r="I3" s="442" t="s">
        <v>7</v>
      </c>
      <c r="K3" s="446"/>
    </row>
    <row r="4" spans="1:11" s="453" customFormat="1" ht="16.5" customHeight="1" thickBot="1">
      <c r="A4" s="447" t="s">
        <v>13</v>
      </c>
      <c r="B4" s="448">
        <f>B5+B17+B30+B37+B46+B54</f>
        <v>371065</v>
      </c>
      <c r="C4" s="449">
        <f aca="true" t="shared" si="0" ref="C4:C54">(B4/$B$4)</f>
        <v>1</v>
      </c>
      <c r="D4" s="450">
        <f>D5+D17+D30+D37+D46+D54</f>
        <v>377766</v>
      </c>
      <c r="E4" s="451">
        <f aca="true" t="shared" si="1" ref="E4:E18">IF(ISERROR(B4/D4-1),"         /0",(B4/D4-1))</f>
        <v>-0.01773849420011331</v>
      </c>
      <c r="F4" s="448">
        <f>F5+F17+F30+F37+F46+F54</f>
        <v>879934</v>
      </c>
      <c r="G4" s="449">
        <f aca="true" t="shared" si="2" ref="G4:G54">(F4/$F$4)</f>
        <v>1</v>
      </c>
      <c r="H4" s="450">
        <f>H5+H17+H30+H37+H46+H54</f>
        <v>869019</v>
      </c>
      <c r="I4" s="452">
        <f aca="true" t="shared" si="3" ref="I4:I18">IF(ISERROR(F4/H4-1),"         /0",(F4/H4-1))</f>
        <v>0.012560139651722313</v>
      </c>
      <c r="K4" s="454"/>
    </row>
    <row r="5" spans="1:15" s="461" customFormat="1" ht="16.5" customHeight="1">
      <c r="A5" s="455" t="s">
        <v>279</v>
      </c>
      <c r="B5" s="456">
        <f>SUM(B6:B16)</f>
        <v>122424</v>
      </c>
      <c r="C5" s="457">
        <f t="shared" si="0"/>
        <v>0.329926023742471</v>
      </c>
      <c r="D5" s="458">
        <f>SUM(D6:D16)</f>
        <v>120140</v>
      </c>
      <c r="E5" s="459">
        <f t="shared" si="1"/>
        <v>0.019011153654070245</v>
      </c>
      <c r="F5" s="456">
        <f>SUM(F6:F16)</f>
        <v>309320</v>
      </c>
      <c r="G5" s="457">
        <f t="shared" si="2"/>
        <v>0.3515263644773358</v>
      </c>
      <c r="H5" s="458">
        <f>SUM(H6:H16)</f>
        <v>300748</v>
      </c>
      <c r="I5" s="460">
        <f t="shared" si="3"/>
        <v>0.028502267679253013</v>
      </c>
      <c r="K5" s="462"/>
      <c r="L5" s="463"/>
      <c r="M5" s="464"/>
      <c r="N5" s="464"/>
      <c r="O5" s="464"/>
    </row>
    <row r="6" spans="1:11" s="474" customFormat="1" ht="16.5" customHeight="1">
      <c r="A6" s="465" t="s">
        <v>99</v>
      </c>
      <c r="B6" s="466">
        <v>54543</v>
      </c>
      <c r="C6" s="467">
        <f t="shared" si="0"/>
        <v>0.14699041946828723</v>
      </c>
      <c r="D6" s="468">
        <v>56133</v>
      </c>
      <c r="E6" s="469">
        <f t="shared" si="1"/>
        <v>-0.028325583881139482</v>
      </c>
      <c r="F6" s="470">
        <v>137085</v>
      </c>
      <c r="G6" s="467">
        <f t="shared" si="2"/>
        <v>0.1557900933479102</v>
      </c>
      <c r="H6" s="468">
        <v>136046</v>
      </c>
      <c r="I6" s="471">
        <f t="shared" si="3"/>
        <v>0.007637122737897517</v>
      </c>
      <c r="J6" s="472"/>
      <c r="K6" s="473"/>
    </row>
    <row r="7" spans="1:11" s="474" customFormat="1" ht="16.5" customHeight="1">
      <c r="A7" s="465" t="s">
        <v>122</v>
      </c>
      <c r="B7" s="466">
        <v>25156</v>
      </c>
      <c r="C7" s="467">
        <f t="shared" si="0"/>
        <v>0.06779405225499575</v>
      </c>
      <c r="D7" s="468">
        <v>34552</v>
      </c>
      <c r="E7" s="469">
        <f>IF(ISERROR(B7/D7-1),"         /0",(B7/D7-1))</f>
        <v>-0.27193794859921283</v>
      </c>
      <c r="F7" s="470">
        <v>65463</v>
      </c>
      <c r="G7" s="467">
        <f t="shared" si="2"/>
        <v>0.07439535237870112</v>
      </c>
      <c r="H7" s="468">
        <v>91385</v>
      </c>
      <c r="I7" s="471">
        <f>IF(ISERROR(F7/H7-1),"         /0",(F7/H7-1))</f>
        <v>-0.28365705531542373</v>
      </c>
      <c r="J7" s="472"/>
      <c r="K7" s="473"/>
    </row>
    <row r="8" spans="1:11" s="474" customFormat="1" ht="16.5" customHeight="1">
      <c r="A8" s="465" t="s">
        <v>124</v>
      </c>
      <c r="B8" s="466">
        <v>12722</v>
      </c>
      <c r="C8" s="467">
        <f t="shared" si="0"/>
        <v>0.03428509829814184</v>
      </c>
      <c r="D8" s="468">
        <v>12581</v>
      </c>
      <c r="E8" s="469">
        <f>IF(ISERROR(B8/D8-1),"         /0",(B8/D8-1))</f>
        <v>0.011207376202209574</v>
      </c>
      <c r="F8" s="470">
        <v>30310</v>
      </c>
      <c r="G8" s="467">
        <f t="shared" si="2"/>
        <v>0.03444576525057561</v>
      </c>
      <c r="H8" s="468">
        <v>27435</v>
      </c>
      <c r="I8" s="471">
        <f>IF(ISERROR(F8/H8-1),"         /0",(F8/H8-1))</f>
        <v>0.10479314743940216</v>
      </c>
      <c r="J8" s="472"/>
      <c r="K8" s="473"/>
    </row>
    <row r="9" spans="1:11" s="474" customFormat="1" ht="16.5" customHeight="1">
      <c r="A9" s="465" t="s">
        <v>128</v>
      </c>
      <c r="B9" s="466">
        <v>8229</v>
      </c>
      <c r="C9" s="467">
        <f t="shared" si="0"/>
        <v>0.022176707584924474</v>
      </c>
      <c r="D9" s="468">
        <v>5878</v>
      </c>
      <c r="E9" s="469">
        <f t="shared" si="1"/>
        <v>0.39996597482136775</v>
      </c>
      <c r="F9" s="470">
        <v>23044</v>
      </c>
      <c r="G9" s="467">
        <f t="shared" si="2"/>
        <v>0.026188327760945707</v>
      </c>
      <c r="H9" s="468">
        <v>14457</v>
      </c>
      <c r="I9" s="471">
        <f t="shared" si="3"/>
        <v>0.5939683198450578</v>
      </c>
      <c r="J9" s="472"/>
      <c r="K9" s="473"/>
    </row>
    <row r="10" spans="1:11" s="474" customFormat="1" ht="16.5" customHeight="1">
      <c r="A10" s="465" t="s">
        <v>130</v>
      </c>
      <c r="B10" s="466">
        <v>7669</v>
      </c>
      <c r="C10" s="467">
        <f t="shared" si="0"/>
        <v>0.020667538032420198</v>
      </c>
      <c r="D10" s="468"/>
      <c r="E10" s="469" t="str">
        <f aca="true" t="shared" si="4" ref="E10:E15">IF(ISERROR(B10/D10-1),"         /0",(B10/D10-1))</f>
        <v>         /0</v>
      </c>
      <c r="F10" s="470">
        <v>20673</v>
      </c>
      <c r="G10" s="467">
        <f t="shared" si="2"/>
        <v>0.023493807490107214</v>
      </c>
      <c r="H10" s="468"/>
      <c r="I10" s="471" t="str">
        <f aca="true" t="shared" si="5" ref="I10:I15">IF(ISERROR(F10/H10-1),"         /0",(F10/H10-1))</f>
        <v>         /0</v>
      </c>
      <c r="J10" s="472"/>
      <c r="K10" s="473"/>
    </row>
    <row r="11" spans="1:11" s="474" customFormat="1" ht="16.5" customHeight="1">
      <c r="A11" s="465" t="s">
        <v>133</v>
      </c>
      <c r="B11" s="466">
        <v>3800</v>
      </c>
      <c r="C11" s="467">
        <f t="shared" si="0"/>
        <v>0.010240793391993316</v>
      </c>
      <c r="D11" s="468">
        <v>4137</v>
      </c>
      <c r="E11" s="469">
        <f t="shared" si="4"/>
        <v>-0.08145999516557889</v>
      </c>
      <c r="F11" s="470">
        <v>8521</v>
      </c>
      <c r="G11" s="467">
        <f t="shared" si="2"/>
        <v>0.009683680821516159</v>
      </c>
      <c r="H11" s="468">
        <v>9098</v>
      </c>
      <c r="I11" s="471">
        <f t="shared" si="5"/>
        <v>-0.06342053198505171</v>
      </c>
      <c r="J11" s="472"/>
      <c r="K11" s="473"/>
    </row>
    <row r="12" spans="1:11" s="474" customFormat="1" ht="16.5" customHeight="1">
      <c r="A12" s="465" t="s">
        <v>134</v>
      </c>
      <c r="B12" s="466">
        <v>3779</v>
      </c>
      <c r="C12" s="467">
        <f t="shared" si="0"/>
        <v>0.010184199533774406</v>
      </c>
      <c r="D12" s="468"/>
      <c r="E12" s="469" t="str">
        <f t="shared" si="4"/>
        <v>         /0</v>
      </c>
      <c r="F12" s="470">
        <v>3779</v>
      </c>
      <c r="G12" s="467">
        <f t="shared" si="2"/>
        <v>0.00429464027983917</v>
      </c>
      <c r="H12" s="468"/>
      <c r="I12" s="471" t="str">
        <f t="shared" si="5"/>
        <v>         /0</v>
      </c>
      <c r="J12" s="472"/>
      <c r="K12" s="473"/>
    </row>
    <row r="13" spans="1:11" s="474" customFormat="1" ht="16.5" customHeight="1">
      <c r="A13" s="465" t="s">
        <v>121</v>
      </c>
      <c r="B13" s="466">
        <v>2384</v>
      </c>
      <c r="C13" s="467">
        <f t="shared" si="0"/>
        <v>0.00642475038066107</v>
      </c>
      <c r="D13" s="468">
        <v>2697</v>
      </c>
      <c r="E13" s="469">
        <f t="shared" si="4"/>
        <v>-0.11605487578791251</v>
      </c>
      <c r="F13" s="470">
        <v>6617</v>
      </c>
      <c r="G13" s="467">
        <f t="shared" si="2"/>
        <v>0.007519882172981156</v>
      </c>
      <c r="H13" s="468">
        <v>8436</v>
      </c>
      <c r="I13" s="471">
        <f t="shared" si="5"/>
        <v>-0.21562351825509718</v>
      </c>
      <c r="J13" s="472"/>
      <c r="K13" s="473"/>
    </row>
    <row r="14" spans="1:11" s="474" customFormat="1" ht="16.5" customHeight="1">
      <c r="A14" s="465" t="s">
        <v>131</v>
      </c>
      <c r="B14" s="466">
        <v>1957</v>
      </c>
      <c r="C14" s="467">
        <f t="shared" si="0"/>
        <v>0.005274008596876558</v>
      </c>
      <c r="D14" s="468">
        <v>1940</v>
      </c>
      <c r="E14" s="469">
        <f t="shared" si="4"/>
        <v>0.008762886597938113</v>
      </c>
      <c r="F14" s="470">
        <v>6728</v>
      </c>
      <c r="G14" s="467">
        <f t="shared" si="2"/>
        <v>0.007646027997554362</v>
      </c>
      <c r="H14" s="468">
        <v>6674</v>
      </c>
      <c r="I14" s="471">
        <f t="shared" si="5"/>
        <v>0.008091099790230816</v>
      </c>
      <c r="J14" s="472"/>
      <c r="K14" s="473"/>
    </row>
    <row r="15" spans="1:11" s="474" customFormat="1" ht="16.5" customHeight="1">
      <c r="A15" s="465" t="s">
        <v>100</v>
      </c>
      <c r="B15" s="466">
        <v>1761</v>
      </c>
      <c r="C15" s="467">
        <f t="shared" si="0"/>
        <v>0.0047457992535000606</v>
      </c>
      <c r="D15" s="468">
        <v>1515</v>
      </c>
      <c r="E15" s="469">
        <f t="shared" si="4"/>
        <v>0.1623762376237623</v>
      </c>
      <c r="F15" s="470">
        <v>5326</v>
      </c>
      <c r="G15" s="467">
        <f t="shared" si="2"/>
        <v>0.00605272668177386</v>
      </c>
      <c r="H15" s="468">
        <v>4848</v>
      </c>
      <c r="I15" s="471">
        <f t="shared" si="5"/>
        <v>0.0985973597359735</v>
      </c>
      <c r="J15" s="472"/>
      <c r="K15" s="473"/>
    </row>
    <row r="16" spans="1:11" s="474" customFormat="1" ht="16.5" customHeight="1" thickBot="1">
      <c r="A16" s="465" t="s">
        <v>153</v>
      </c>
      <c r="B16" s="466">
        <v>424</v>
      </c>
      <c r="C16" s="467">
        <f t="shared" si="0"/>
        <v>0.0011426569468960964</v>
      </c>
      <c r="D16" s="468">
        <v>707</v>
      </c>
      <c r="E16" s="469">
        <f t="shared" si="1"/>
        <v>-0.40028288543140034</v>
      </c>
      <c r="F16" s="470">
        <v>1774</v>
      </c>
      <c r="G16" s="467">
        <f t="shared" si="2"/>
        <v>0.002016060295431248</v>
      </c>
      <c r="H16" s="468">
        <v>2369</v>
      </c>
      <c r="I16" s="471">
        <f t="shared" si="3"/>
        <v>-0.2511608273533137</v>
      </c>
      <c r="J16" s="472"/>
      <c r="K16" s="473"/>
    </row>
    <row r="17" spans="1:11" s="479" customFormat="1" ht="16.5" customHeight="1">
      <c r="A17" s="455" t="s">
        <v>222</v>
      </c>
      <c r="B17" s="475">
        <f>SUM(B18:B29)</f>
        <v>108924</v>
      </c>
      <c r="C17" s="457">
        <f t="shared" si="0"/>
        <v>0.2935442577446</v>
      </c>
      <c r="D17" s="476">
        <f>SUM(D18:D29)</f>
        <v>119526</v>
      </c>
      <c r="E17" s="459">
        <f t="shared" si="1"/>
        <v>-0.08870036644746748</v>
      </c>
      <c r="F17" s="475">
        <f>SUM(F18:F29)</f>
        <v>233957</v>
      </c>
      <c r="G17" s="457">
        <f t="shared" si="2"/>
        <v>0.26588016828534866</v>
      </c>
      <c r="H17" s="476">
        <f>SUM(H18:H29)</f>
        <v>250375</v>
      </c>
      <c r="I17" s="460">
        <f t="shared" si="3"/>
        <v>-0.06557363954068895</v>
      </c>
      <c r="J17" s="477"/>
      <c r="K17" s="478"/>
    </row>
    <row r="18" spans="1:11" s="474" customFormat="1" ht="16.5" customHeight="1">
      <c r="A18" s="465" t="s">
        <v>99</v>
      </c>
      <c r="B18" s="480">
        <v>56153</v>
      </c>
      <c r="C18" s="467">
        <f t="shared" si="0"/>
        <v>0.15132928193173703</v>
      </c>
      <c r="D18" s="481">
        <v>65926</v>
      </c>
      <c r="E18" s="469">
        <f t="shared" si="1"/>
        <v>-0.1482419682674514</v>
      </c>
      <c r="F18" s="480">
        <v>117562</v>
      </c>
      <c r="G18" s="467">
        <f t="shared" si="2"/>
        <v>0.1336032020583362</v>
      </c>
      <c r="H18" s="481">
        <v>135522</v>
      </c>
      <c r="I18" s="471">
        <f t="shared" si="3"/>
        <v>-0.1325246085506412</v>
      </c>
      <c r="J18" s="472"/>
      <c r="K18" s="473"/>
    </row>
    <row r="19" spans="1:11" s="474" customFormat="1" ht="16.5" customHeight="1">
      <c r="A19" s="465" t="s">
        <v>126</v>
      </c>
      <c r="B19" s="480">
        <v>11132</v>
      </c>
      <c r="C19" s="467">
        <f t="shared" si="0"/>
        <v>0.030000134747281474</v>
      </c>
      <c r="D19" s="481">
        <v>11535</v>
      </c>
      <c r="E19" s="469">
        <f aca="true" t="shared" si="6" ref="E19:E28">IF(ISERROR(B19/D19-1),"         /0",(B19/D19-1))</f>
        <v>-0.03493714781100998</v>
      </c>
      <c r="F19" s="480">
        <v>23708</v>
      </c>
      <c r="G19" s="467">
        <f t="shared" si="2"/>
        <v>0.02694292981064489</v>
      </c>
      <c r="H19" s="481">
        <v>25514</v>
      </c>
      <c r="I19" s="471">
        <f aca="true" t="shared" si="7" ref="I19:I28">IF(ISERROR(F19/H19-1),"         /0",(F19/H19-1))</f>
        <v>-0.07078466724151444</v>
      </c>
      <c r="J19" s="472"/>
      <c r="K19" s="473"/>
    </row>
    <row r="20" spans="1:11" s="474" customFormat="1" ht="16.5" customHeight="1">
      <c r="A20" s="465" t="s">
        <v>100</v>
      </c>
      <c r="B20" s="480">
        <v>9989</v>
      </c>
      <c r="C20" s="467">
        <f t="shared" si="0"/>
        <v>0.026919811892795062</v>
      </c>
      <c r="D20" s="481">
        <v>13476</v>
      </c>
      <c r="E20" s="469">
        <f t="shared" si="6"/>
        <v>-0.25875630750964673</v>
      </c>
      <c r="F20" s="480">
        <v>21285</v>
      </c>
      <c r="G20" s="467">
        <f t="shared" si="2"/>
        <v>0.024189314198564894</v>
      </c>
      <c r="H20" s="481">
        <v>27191</v>
      </c>
      <c r="I20" s="471">
        <f t="shared" si="7"/>
        <v>-0.21720422198521572</v>
      </c>
      <c r="J20" s="472"/>
      <c r="K20" s="473"/>
    </row>
    <row r="21" spans="1:11" s="474" customFormat="1" ht="16.5" customHeight="1">
      <c r="A21" s="465" t="s">
        <v>127</v>
      </c>
      <c r="B21" s="480">
        <v>8982</v>
      </c>
      <c r="C21" s="467">
        <f t="shared" si="0"/>
        <v>0.024206001643916834</v>
      </c>
      <c r="D21" s="481">
        <v>6150</v>
      </c>
      <c r="E21" s="469">
        <f>IF(ISERROR(B21/D21-1),"         /0",(B21/D21-1))</f>
        <v>0.46048780487804875</v>
      </c>
      <c r="F21" s="480">
        <v>20563</v>
      </c>
      <c r="G21" s="467">
        <f t="shared" si="2"/>
        <v>0.023368798114404035</v>
      </c>
      <c r="H21" s="481">
        <v>12614</v>
      </c>
      <c r="I21" s="471">
        <f>IF(ISERROR(F21/H21-1),"         /0",(F21/H21-1))</f>
        <v>0.6301728238465198</v>
      </c>
      <c r="J21" s="472"/>
      <c r="K21" s="473"/>
    </row>
    <row r="22" spans="1:11" s="474" customFormat="1" ht="16.5" customHeight="1">
      <c r="A22" s="465" t="s">
        <v>101</v>
      </c>
      <c r="B22" s="480">
        <v>5296</v>
      </c>
      <c r="C22" s="467">
        <f t="shared" si="0"/>
        <v>0.014272432053683316</v>
      </c>
      <c r="D22" s="481"/>
      <c r="E22" s="469" t="str">
        <f>IF(ISERROR(B22/D22-1),"         /0",(B22/D22-1))</f>
        <v>         /0</v>
      </c>
      <c r="F22" s="480">
        <v>12312</v>
      </c>
      <c r="G22" s="467">
        <f t="shared" si="2"/>
        <v>0.013991958487795676</v>
      </c>
      <c r="H22" s="481">
        <v>118</v>
      </c>
      <c r="I22" s="471" t="s">
        <v>202</v>
      </c>
      <c r="J22" s="472"/>
      <c r="K22" s="473"/>
    </row>
    <row r="23" spans="1:11" s="474" customFormat="1" ht="16.5" customHeight="1">
      <c r="A23" s="465" t="s">
        <v>121</v>
      </c>
      <c r="B23" s="480">
        <v>4008</v>
      </c>
      <c r="C23" s="467">
        <f t="shared" si="0"/>
        <v>0.010801342082923477</v>
      </c>
      <c r="D23" s="481">
        <v>3771</v>
      </c>
      <c r="E23" s="469">
        <f>IF(ISERROR(B23/D23-1),"         /0",(B23/D23-1))</f>
        <v>0.06284805091487677</v>
      </c>
      <c r="F23" s="480">
        <v>7343</v>
      </c>
      <c r="G23" s="467">
        <f t="shared" si="2"/>
        <v>0.008344944052622129</v>
      </c>
      <c r="H23" s="481">
        <v>7014</v>
      </c>
      <c r="I23" s="471">
        <f>IF(ISERROR(F23/H23-1),"         /0",(F23/H23-1))</f>
        <v>0.04690618762475052</v>
      </c>
      <c r="J23" s="472"/>
      <c r="K23" s="473"/>
    </row>
    <row r="24" spans="1:11" s="474" customFormat="1" ht="16.5" customHeight="1">
      <c r="A24" s="465" t="s">
        <v>131</v>
      </c>
      <c r="B24" s="480">
        <v>3348</v>
      </c>
      <c r="C24" s="467">
        <f t="shared" si="0"/>
        <v>0.009022677967472007</v>
      </c>
      <c r="D24" s="481">
        <v>3848</v>
      </c>
      <c r="E24" s="469">
        <f t="shared" si="6"/>
        <v>-0.12993762993762992</v>
      </c>
      <c r="F24" s="480">
        <v>7698</v>
      </c>
      <c r="G24" s="467">
        <f t="shared" si="2"/>
        <v>0.008748383401482384</v>
      </c>
      <c r="H24" s="481">
        <v>8894</v>
      </c>
      <c r="I24" s="471">
        <f t="shared" si="7"/>
        <v>-0.13447267821002928</v>
      </c>
      <c r="J24" s="472"/>
      <c r="K24" s="473"/>
    </row>
    <row r="25" spans="1:11" s="474" customFormat="1" ht="16.5" customHeight="1">
      <c r="A25" s="465" t="s">
        <v>136</v>
      </c>
      <c r="B25" s="480">
        <v>2919</v>
      </c>
      <c r="C25" s="467">
        <f t="shared" si="0"/>
        <v>0.00786654629242855</v>
      </c>
      <c r="D25" s="481">
        <v>4746</v>
      </c>
      <c r="E25" s="469">
        <f t="shared" si="6"/>
        <v>-0.3849557522123894</v>
      </c>
      <c r="F25" s="480">
        <v>7130</v>
      </c>
      <c r="G25" s="467">
        <f t="shared" si="2"/>
        <v>0.008102880443305975</v>
      </c>
      <c r="H25" s="481">
        <v>10390</v>
      </c>
      <c r="I25" s="471">
        <f t="shared" si="7"/>
        <v>-0.3137632338787295</v>
      </c>
      <c r="J25" s="472"/>
      <c r="K25" s="473"/>
    </row>
    <row r="26" spans="1:11" s="474" customFormat="1" ht="16.5" customHeight="1">
      <c r="A26" s="465" t="s">
        <v>137</v>
      </c>
      <c r="B26" s="480">
        <v>2814</v>
      </c>
      <c r="C26" s="467">
        <f t="shared" si="0"/>
        <v>0.007583577001333998</v>
      </c>
      <c r="D26" s="481">
        <v>4193</v>
      </c>
      <c r="E26" s="469">
        <f>IF(ISERROR(B26/D26-1),"         /0",(B26/D26-1))</f>
        <v>-0.328881469115192</v>
      </c>
      <c r="F26" s="480">
        <v>6576</v>
      </c>
      <c r="G26" s="467">
        <f t="shared" si="2"/>
        <v>0.007473287769309971</v>
      </c>
      <c r="H26" s="481">
        <v>9042</v>
      </c>
      <c r="I26" s="471">
        <f>IF(ISERROR(F26/H26-1),"         /0",(F26/H26-1))</f>
        <v>-0.2727272727272727</v>
      </c>
      <c r="J26" s="472"/>
      <c r="K26" s="473"/>
    </row>
    <row r="27" spans="1:11" s="474" customFormat="1" ht="16.5" customHeight="1">
      <c r="A27" s="465" t="s">
        <v>103</v>
      </c>
      <c r="B27" s="480">
        <v>2112</v>
      </c>
      <c r="C27" s="467">
        <f t="shared" si="0"/>
        <v>0.0056917251694447064</v>
      </c>
      <c r="D27" s="481">
        <v>2202</v>
      </c>
      <c r="E27" s="469">
        <f t="shared" si="6"/>
        <v>-0.04087193460490468</v>
      </c>
      <c r="F27" s="480">
        <v>4587</v>
      </c>
      <c r="G27" s="467">
        <f t="shared" si="2"/>
        <v>0.005212890966822511</v>
      </c>
      <c r="H27" s="481">
        <v>4463</v>
      </c>
      <c r="I27" s="471">
        <f t="shared" si="7"/>
        <v>0.027784001792516166</v>
      </c>
      <c r="J27" s="472"/>
      <c r="K27" s="473"/>
    </row>
    <row r="28" spans="1:11" s="474" customFormat="1" ht="16.5" customHeight="1">
      <c r="A28" s="465" t="s">
        <v>138</v>
      </c>
      <c r="B28" s="480">
        <v>1279</v>
      </c>
      <c r="C28" s="467">
        <f t="shared" si="0"/>
        <v>0.0034468354600945927</v>
      </c>
      <c r="D28" s="481">
        <v>2569</v>
      </c>
      <c r="E28" s="469">
        <f t="shared" si="6"/>
        <v>-0.5021409108602569</v>
      </c>
      <c r="F28" s="480">
        <v>2842</v>
      </c>
      <c r="G28" s="467">
        <f t="shared" si="2"/>
        <v>0.003229787688622101</v>
      </c>
      <c r="H28" s="481">
        <v>7044</v>
      </c>
      <c r="I28" s="471">
        <f t="shared" si="7"/>
        <v>-0.5965360590573539</v>
      </c>
      <c r="J28" s="472"/>
      <c r="K28" s="473"/>
    </row>
    <row r="29" spans="1:11" s="474" customFormat="1" ht="16.5" customHeight="1" thickBot="1">
      <c r="A29" s="465" t="s">
        <v>153</v>
      </c>
      <c r="B29" s="480">
        <v>892</v>
      </c>
      <c r="C29" s="467">
        <f t="shared" si="0"/>
        <v>0.0024038915014889576</v>
      </c>
      <c r="D29" s="481">
        <v>1110</v>
      </c>
      <c r="E29" s="469">
        <f>IF(ISERROR(B29/D29-1),"         /0",(B29/D29-1))</f>
        <v>-0.1963963963963964</v>
      </c>
      <c r="F29" s="480">
        <v>2351</v>
      </c>
      <c r="G29" s="467">
        <f t="shared" si="2"/>
        <v>0.002671791293437917</v>
      </c>
      <c r="H29" s="481">
        <v>2569</v>
      </c>
      <c r="I29" s="471">
        <f>IF(ISERROR(F29/H29-1),"         /0",(F29/H29-1))</f>
        <v>-0.084857921370183</v>
      </c>
      <c r="J29" s="472"/>
      <c r="K29" s="473"/>
    </row>
    <row r="30" spans="1:11" s="479" customFormat="1" ht="16.5" customHeight="1">
      <c r="A30" s="455" t="s">
        <v>233</v>
      </c>
      <c r="B30" s="475">
        <f>SUM(B31:B36)</f>
        <v>56485</v>
      </c>
      <c r="C30" s="457">
        <f t="shared" si="0"/>
        <v>0.15222400388072171</v>
      </c>
      <c r="D30" s="476">
        <f>SUM(D31:D36)</f>
        <v>55914</v>
      </c>
      <c r="E30" s="459">
        <f aca="true" t="shared" si="8" ref="E30:E38">IF(ISERROR(B30/D30-1),"         /0",(B30/D30-1))</f>
        <v>0.01021211145688028</v>
      </c>
      <c r="F30" s="475">
        <f>SUM(F31:F36)</f>
        <v>131025</v>
      </c>
      <c r="G30" s="457">
        <f t="shared" si="2"/>
        <v>0.14890321319553512</v>
      </c>
      <c r="H30" s="476">
        <f>SUM(H31:H36)</f>
        <v>125050</v>
      </c>
      <c r="I30" s="460">
        <f aca="true" t="shared" si="9" ref="I30:I38">IF(ISERROR(F30/H30-1),"         /0",(F30/H30-1))</f>
        <v>0.04778088764494193</v>
      </c>
      <c r="J30" s="477"/>
      <c r="K30" s="478"/>
    </row>
    <row r="31" spans="1:11" s="474" customFormat="1" ht="16.5" customHeight="1">
      <c r="A31" s="465" t="s">
        <v>99</v>
      </c>
      <c r="B31" s="480">
        <v>22061</v>
      </c>
      <c r="C31" s="467">
        <f t="shared" si="0"/>
        <v>0.05945319553178015</v>
      </c>
      <c r="D31" s="481">
        <v>14786</v>
      </c>
      <c r="E31" s="469">
        <f t="shared" si="8"/>
        <v>0.4920194778844853</v>
      </c>
      <c r="F31" s="480">
        <v>47456</v>
      </c>
      <c r="G31" s="467">
        <f t="shared" si="2"/>
        <v>0.05393131757609093</v>
      </c>
      <c r="H31" s="481">
        <v>32637</v>
      </c>
      <c r="I31" s="471">
        <f t="shared" si="9"/>
        <v>0.45405521340809507</v>
      </c>
      <c r="J31" s="472"/>
      <c r="K31" s="473"/>
    </row>
    <row r="32" spans="1:11" s="474" customFormat="1" ht="16.5" customHeight="1">
      <c r="A32" s="465" t="s">
        <v>123</v>
      </c>
      <c r="B32" s="480">
        <v>16169</v>
      </c>
      <c r="C32" s="467">
        <f t="shared" si="0"/>
        <v>0.04357457588293156</v>
      </c>
      <c r="D32" s="481">
        <v>19096</v>
      </c>
      <c r="E32" s="469">
        <f>IF(ISERROR(B32/D32-1),"         /0",(B32/D32-1))</f>
        <v>-0.15327817343946382</v>
      </c>
      <c r="F32" s="480">
        <v>38587</v>
      </c>
      <c r="G32" s="467">
        <f t="shared" si="2"/>
        <v>0.043852152547804724</v>
      </c>
      <c r="H32" s="481">
        <v>42615</v>
      </c>
      <c r="I32" s="471">
        <f>IF(ISERROR(F32/H32-1),"         /0",(F32/H32-1))</f>
        <v>-0.09452070867065587</v>
      </c>
      <c r="J32" s="472"/>
      <c r="K32" s="473"/>
    </row>
    <row r="33" spans="1:11" s="474" customFormat="1" ht="16.5" customHeight="1">
      <c r="A33" s="465" t="s">
        <v>125</v>
      </c>
      <c r="B33" s="480">
        <v>11949</v>
      </c>
      <c r="C33" s="467">
        <f t="shared" si="0"/>
        <v>0.03220190532656004</v>
      </c>
      <c r="D33" s="481">
        <v>13375</v>
      </c>
      <c r="E33" s="469">
        <f>IF(ISERROR(B33/D33-1),"         /0",(B33/D33-1))</f>
        <v>-0.10661682242990655</v>
      </c>
      <c r="F33" s="480">
        <v>26753</v>
      </c>
      <c r="G33" s="467">
        <f t="shared" si="2"/>
        <v>0.030403416619882856</v>
      </c>
      <c r="H33" s="481">
        <v>27944</v>
      </c>
      <c r="I33" s="471">
        <f>IF(ISERROR(F33/H33-1),"         /0",(F33/H33-1))</f>
        <v>-0.04262095619811046</v>
      </c>
      <c r="J33" s="472"/>
      <c r="K33" s="473"/>
    </row>
    <row r="34" spans="1:11" s="474" customFormat="1" ht="16.5" customHeight="1">
      <c r="A34" s="465" t="s">
        <v>135</v>
      </c>
      <c r="B34" s="480">
        <v>3332</v>
      </c>
      <c r="C34" s="467">
        <f t="shared" si="0"/>
        <v>0.008979558837400455</v>
      </c>
      <c r="D34" s="481">
        <v>4791</v>
      </c>
      <c r="E34" s="469">
        <f t="shared" si="8"/>
        <v>-0.3045293258192444</v>
      </c>
      <c r="F34" s="480">
        <v>9419</v>
      </c>
      <c r="G34" s="467">
        <f t="shared" si="2"/>
        <v>0.0107042119068021</v>
      </c>
      <c r="H34" s="481">
        <v>11132</v>
      </c>
      <c r="I34" s="471">
        <f t="shared" si="9"/>
        <v>-0.15388070427596123</v>
      </c>
      <c r="J34" s="472"/>
      <c r="K34" s="473"/>
    </row>
    <row r="35" spans="1:11" s="474" customFormat="1" ht="16.5" customHeight="1">
      <c r="A35" s="465" t="s">
        <v>100</v>
      </c>
      <c r="B35" s="480">
        <v>1840</v>
      </c>
      <c r="C35" s="467">
        <f t="shared" si="0"/>
        <v>0.004958699958228343</v>
      </c>
      <c r="D35" s="481">
        <v>2043</v>
      </c>
      <c r="E35" s="469">
        <f t="shared" si="8"/>
        <v>-0.09936368086147818</v>
      </c>
      <c r="F35" s="480">
        <v>4041</v>
      </c>
      <c r="G35" s="467">
        <f t="shared" si="2"/>
        <v>0.004592389883786739</v>
      </c>
      <c r="H35" s="481">
        <v>4212</v>
      </c>
      <c r="I35" s="471">
        <f t="shared" si="9"/>
        <v>-0.040598290598290565</v>
      </c>
      <c r="J35" s="472"/>
      <c r="K35" s="473"/>
    </row>
    <row r="36" spans="1:11" s="474" customFormat="1" ht="16.5" customHeight="1" thickBot="1">
      <c r="A36" s="465" t="s">
        <v>153</v>
      </c>
      <c r="B36" s="480">
        <v>1134</v>
      </c>
      <c r="C36" s="467">
        <f t="shared" si="0"/>
        <v>0.0030560683438211633</v>
      </c>
      <c r="D36" s="481">
        <v>1823</v>
      </c>
      <c r="E36" s="469">
        <f>IF(ISERROR(B36/D36-1),"         /0",(B36/D36-1))</f>
        <v>-0.37794843664289635</v>
      </c>
      <c r="F36" s="480">
        <v>4769</v>
      </c>
      <c r="G36" s="467">
        <f t="shared" si="2"/>
        <v>0.00541972466116777</v>
      </c>
      <c r="H36" s="481">
        <v>6510</v>
      </c>
      <c r="I36" s="471">
        <f>IF(ISERROR(F36/H36-1),"         /0",(F36/H36-1))</f>
        <v>-0.26743471582181255</v>
      </c>
      <c r="J36" s="472"/>
      <c r="K36" s="473"/>
    </row>
    <row r="37" spans="1:11" s="479" customFormat="1" ht="16.5" customHeight="1">
      <c r="A37" s="455" t="s">
        <v>268</v>
      </c>
      <c r="B37" s="475">
        <f>SUM(B38:B45)</f>
        <v>75331</v>
      </c>
      <c r="C37" s="457">
        <f t="shared" si="0"/>
        <v>0.2030129492137496</v>
      </c>
      <c r="D37" s="476">
        <f>SUM(D38:D45)</f>
        <v>73435</v>
      </c>
      <c r="E37" s="459">
        <f t="shared" si="8"/>
        <v>0.02581875127663924</v>
      </c>
      <c r="F37" s="482">
        <f>SUM(F38:F45)</f>
        <v>183191</v>
      </c>
      <c r="G37" s="457">
        <f t="shared" si="2"/>
        <v>0.2081872049494621</v>
      </c>
      <c r="H37" s="476">
        <f>SUM(H38:H45)</f>
        <v>170418</v>
      </c>
      <c r="I37" s="460">
        <f t="shared" si="9"/>
        <v>0.07495100282833977</v>
      </c>
      <c r="J37" s="477"/>
      <c r="K37" s="478"/>
    </row>
    <row r="38" spans="1:11" s="474" customFormat="1" ht="16.5" customHeight="1">
      <c r="A38" s="465" t="s">
        <v>101</v>
      </c>
      <c r="B38" s="480">
        <v>27000</v>
      </c>
      <c r="C38" s="467">
        <f t="shared" si="0"/>
        <v>0.07276353199574198</v>
      </c>
      <c r="D38" s="481">
        <v>19437</v>
      </c>
      <c r="E38" s="469">
        <f t="shared" si="8"/>
        <v>0.3891032566754129</v>
      </c>
      <c r="F38" s="483">
        <v>67900</v>
      </c>
      <c r="G38" s="467">
        <f t="shared" si="2"/>
        <v>0.07716487827496153</v>
      </c>
      <c r="H38" s="481">
        <v>50401</v>
      </c>
      <c r="I38" s="471">
        <f t="shared" si="9"/>
        <v>0.34719549215293344</v>
      </c>
      <c r="J38" s="472"/>
      <c r="K38" s="473"/>
    </row>
    <row r="39" spans="1:11" s="474" customFormat="1" ht="16.5" customHeight="1">
      <c r="A39" s="465" t="s">
        <v>121</v>
      </c>
      <c r="B39" s="480">
        <v>19410</v>
      </c>
      <c r="C39" s="467">
        <f t="shared" si="0"/>
        <v>0.052308894668050075</v>
      </c>
      <c r="D39" s="481">
        <v>22623</v>
      </c>
      <c r="E39" s="469">
        <f aca="true" t="shared" si="10" ref="E39:E45">IF(ISERROR(B39/D39-1),"         /0",(B39/D39-1))</f>
        <v>-0.1420236042965124</v>
      </c>
      <c r="F39" s="483">
        <v>44043</v>
      </c>
      <c r="G39" s="467">
        <f t="shared" si="2"/>
        <v>0.05005261758268234</v>
      </c>
      <c r="H39" s="481">
        <v>48340</v>
      </c>
      <c r="I39" s="471">
        <f aca="true" t="shared" si="11" ref="I39:I45">IF(ISERROR(F39/H39-1),"         /0",(F39/H39-1))</f>
        <v>-0.08889118742242452</v>
      </c>
      <c r="J39" s="472"/>
      <c r="K39" s="473"/>
    </row>
    <row r="40" spans="1:11" s="474" customFormat="1" ht="16.5" customHeight="1">
      <c r="A40" s="465" t="s">
        <v>99</v>
      </c>
      <c r="B40" s="480">
        <v>12441</v>
      </c>
      <c r="C40" s="467">
        <f t="shared" si="0"/>
        <v>0.03352781857626022</v>
      </c>
      <c r="D40" s="481">
        <v>13568</v>
      </c>
      <c r="E40" s="469">
        <f>IF(ISERROR(B40/D40-1),"         /0",(B40/D40-1))</f>
        <v>-0.08306308962264153</v>
      </c>
      <c r="F40" s="483">
        <v>31632</v>
      </c>
      <c r="G40" s="467">
        <f t="shared" si="2"/>
        <v>0.0359481506567538</v>
      </c>
      <c r="H40" s="481">
        <v>31434</v>
      </c>
      <c r="I40" s="471">
        <f>IF(ISERROR(F40/H40-1),"         /0",(F40/H40-1))</f>
        <v>0.006298912006108104</v>
      </c>
      <c r="J40" s="472"/>
      <c r="K40" s="473"/>
    </row>
    <row r="41" spans="1:11" s="474" customFormat="1" ht="16.5" customHeight="1">
      <c r="A41" s="465" t="s">
        <v>129</v>
      </c>
      <c r="B41" s="480">
        <v>7492</v>
      </c>
      <c r="C41" s="467">
        <f t="shared" si="0"/>
        <v>0.020190532656003665</v>
      </c>
      <c r="D41" s="481">
        <v>8181</v>
      </c>
      <c r="E41" s="469">
        <f>IF(ISERROR(B41/D41-1),"         /0",(B41/D41-1))</f>
        <v>-0.08421953306441754</v>
      </c>
      <c r="F41" s="483">
        <v>17780</v>
      </c>
      <c r="G41" s="467">
        <f t="shared" si="2"/>
        <v>0.020206060909113636</v>
      </c>
      <c r="H41" s="481">
        <v>18506</v>
      </c>
      <c r="I41" s="471">
        <f>IF(ISERROR(F41/H41-1),"         /0",(F41/H41-1))</f>
        <v>-0.03923051983140602</v>
      </c>
      <c r="J41" s="472"/>
      <c r="K41" s="473"/>
    </row>
    <row r="42" spans="1:11" s="474" customFormat="1" ht="16.5" customHeight="1">
      <c r="A42" s="465" t="s">
        <v>132</v>
      </c>
      <c r="B42" s="480">
        <v>4471</v>
      </c>
      <c r="C42" s="467">
        <f t="shared" si="0"/>
        <v>0.012049101909368979</v>
      </c>
      <c r="D42" s="481">
        <v>5713</v>
      </c>
      <c r="E42" s="469">
        <f t="shared" si="10"/>
        <v>-0.21739891475582007</v>
      </c>
      <c r="F42" s="483">
        <v>10336</v>
      </c>
      <c r="G42" s="467">
        <f t="shared" si="2"/>
        <v>0.011746335520618592</v>
      </c>
      <c r="H42" s="481">
        <v>12187</v>
      </c>
      <c r="I42" s="471">
        <f t="shared" si="11"/>
        <v>-0.15188315418068432</v>
      </c>
      <c r="J42" s="472"/>
      <c r="K42" s="473"/>
    </row>
    <row r="43" spans="1:11" s="474" customFormat="1" ht="16.5" customHeight="1">
      <c r="A43" s="465" t="s">
        <v>103</v>
      </c>
      <c r="B43" s="480">
        <v>2580</v>
      </c>
      <c r="C43" s="467">
        <f t="shared" si="0"/>
        <v>0.006952959724037568</v>
      </c>
      <c r="D43" s="481">
        <v>2836</v>
      </c>
      <c r="E43" s="469">
        <f>IF(ISERROR(B43/D43-1),"         /0",(B43/D43-1))</f>
        <v>-0.09026798307475314</v>
      </c>
      <c r="F43" s="483">
        <v>6488</v>
      </c>
      <c r="G43" s="467">
        <f t="shared" si="2"/>
        <v>0.007373280268747429</v>
      </c>
      <c r="H43" s="481">
        <v>6918</v>
      </c>
      <c r="I43" s="471">
        <f>IF(ISERROR(F43/H43-1),"         /0",(F43/H43-1))</f>
        <v>-0.062156692685747306</v>
      </c>
      <c r="J43" s="472"/>
      <c r="K43" s="473"/>
    </row>
    <row r="44" spans="1:11" s="474" customFormat="1" ht="16.5" customHeight="1">
      <c r="A44" s="465" t="s">
        <v>100</v>
      </c>
      <c r="B44" s="480">
        <v>1738</v>
      </c>
      <c r="C44" s="467">
        <f t="shared" si="0"/>
        <v>0.004683815504022206</v>
      </c>
      <c r="D44" s="481">
        <v>823</v>
      </c>
      <c r="E44" s="469">
        <f>IF(ISERROR(B44/D44-1),"         /0",(B44/D44-1))</f>
        <v>1.1117861482381532</v>
      </c>
      <c r="F44" s="483">
        <v>4623</v>
      </c>
      <c r="G44" s="467">
        <f t="shared" si="2"/>
        <v>0.005253803126143552</v>
      </c>
      <c r="H44" s="481">
        <v>2024</v>
      </c>
      <c r="I44" s="471">
        <f>IF(ISERROR(F44/H44-1),"         /0",(F44/H44-1))</f>
        <v>1.2840909090909092</v>
      </c>
      <c r="J44" s="472"/>
      <c r="K44" s="473"/>
    </row>
    <row r="45" spans="1:11" s="474" customFormat="1" ht="16.5" customHeight="1" thickBot="1">
      <c r="A45" s="465" t="s">
        <v>153</v>
      </c>
      <c r="B45" s="480">
        <v>199</v>
      </c>
      <c r="C45" s="467">
        <f t="shared" si="0"/>
        <v>0.0005362941802649131</v>
      </c>
      <c r="D45" s="481">
        <v>254</v>
      </c>
      <c r="E45" s="469">
        <f t="shared" si="10"/>
        <v>-0.2165354330708661</v>
      </c>
      <c r="F45" s="483">
        <v>389</v>
      </c>
      <c r="G45" s="467">
        <f t="shared" si="2"/>
        <v>0.00044207861044123764</v>
      </c>
      <c r="H45" s="481">
        <v>608</v>
      </c>
      <c r="I45" s="471">
        <f t="shared" si="11"/>
        <v>-0.36019736842105265</v>
      </c>
      <c r="J45" s="472"/>
      <c r="K45" s="473"/>
    </row>
    <row r="46" spans="1:11" s="479" customFormat="1" ht="16.5" customHeight="1">
      <c r="A46" s="455" t="s">
        <v>247</v>
      </c>
      <c r="B46" s="475">
        <f>SUM(B47:B53)</f>
        <v>7059</v>
      </c>
      <c r="C46" s="457">
        <f t="shared" si="0"/>
        <v>0.019023621198442323</v>
      </c>
      <c r="D46" s="476">
        <f>SUM(D47:D53)</f>
        <v>8323</v>
      </c>
      <c r="E46" s="459">
        <f aca="true" t="shared" si="12" ref="E46:E54">IF(ISERROR(B46/D46-1),"         /0",(B46/D46-1))</f>
        <v>-0.15186831671272383</v>
      </c>
      <c r="F46" s="482">
        <f>SUM(F47:F53)</f>
        <v>20130</v>
      </c>
      <c r="G46" s="457">
        <f t="shared" si="2"/>
        <v>0.022876715753681526</v>
      </c>
      <c r="H46" s="476">
        <f>SUM(H47:H53)</f>
        <v>21011</v>
      </c>
      <c r="I46" s="460">
        <f aca="true" t="shared" si="13" ref="I46:I54">IF(ISERROR(F46/H46-1),"         /0",(F46/H46-1))</f>
        <v>-0.04193041740040926</v>
      </c>
      <c r="J46" s="477"/>
      <c r="K46" s="478"/>
    </row>
    <row r="47" spans="1:11" s="474" customFormat="1" ht="16.5" customHeight="1">
      <c r="A47" s="465" t="s">
        <v>99</v>
      </c>
      <c r="B47" s="480">
        <v>2412</v>
      </c>
      <c r="C47" s="467">
        <f t="shared" si="0"/>
        <v>0.006500208858286284</v>
      </c>
      <c r="D47" s="481">
        <v>2738</v>
      </c>
      <c r="E47" s="469">
        <f t="shared" si="12"/>
        <v>-0.1190650109569028</v>
      </c>
      <c r="F47" s="483">
        <v>7127</v>
      </c>
      <c r="G47" s="467">
        <f t="shared" si="2"/>
        <v>0.008099471096695888</v>
      </c>
      <c r="H47" s="481">
        <v>6712</v>
      </c>
      <c r="I47" s="471">
        <f t="shared" si="13"/>
        <v>0.06182955899880804</v>
      </c>
      <c r="J47" s="472"/>
      <c r="K47" s="473"/>
    </row>
    <row r="48" spans="1:11" s="474" customFormat="1" ht="16.5" customHeight="1">
      <c r="A48" s="465" t="s">
        <v>100</v>
      </c>
      <c r="B48" s="480">
        <v>1628</v>
      </c>
      <c r="C48" s="467">
        <f t="shared" si="0"/>
        <v>0.004387371484780294</v>
      </c>
      <c r="D48" s="481">
        <v>1789</v>
      </c>
      <c r="E48" s="469">
        <f>IF(ISERROR(B48/D48-1),"         /0",(B48/D48-1))</f>
        <v>-0.08999441028507549</v>
      </c>
      <c r="F48" s="483">
        <v>4058</v>
      </c>
      <c r="G48" s="467">
        <f t="shared" si="2"/>
        <v>0.00461170951457723</v>
      </c>
      <c r="H48" s="481">
        <v>4558</v>
      </c>
      <c r="I48" s="471">
        <f>IF(ISERROR(F48/H48-1),"         /0",(F48/H48-1))</f>
        <v>-0.10969723562966216</v>
      </c>
      <c r="J48" s="472"/>
      <c r="K48" s="473"/>
    </row>
    <row r="49" spans="1:11" s="474" customFormat="1" ht="16.5" customHeight="1">
      <c r="A49" s="465" t="s">
        <v>121</v>
      </c>
      <c r="B49" s="480">
        <v>1013</v>
      </c>
      <c r="C49" s="467">
        <f t="shared" si="0"/>
        <v>0.0027299799226550604</v>
      </c>
      <c r="D49" s="481">
        <v>1282</v>
      </c>
      <c r="E49" s="469">
        <f>IF(ISERROR(B49/D49-1),"         /0",(B49/D49-1))</f>
        <v>-0.20982839313572543</v>
      </c>
      <c r="F49" s="483">
        <v>2934</v>
      </c>
      <c r="G49" s="467">
        <f t="shared" si="2"/>
        <v>0.003334340984664759</v>
      </c>
      <c r="H49" s="481">
        <v>3188</v>
      </c>
      <c r="I49" s="471">
        <f>IF(ISERROR(F49/H49-1),"         /0",(F49/H49-1))</f>
        <v>-0.07967377666248432</v>
      </c>
      <c r="J49" s="472"/>
      <c r="K49" s="473"/>
    </row>
    <row r="50" spans="1:11" s="474" customFormat="1" ht="16.5" customHeight="1">
      <c r="A50" s="465" t="s">
        <v>103</v>
      </c>
      <c r="B50" s="480">
        <v>729</v>
      </c>
      <c r="C50" s="467">
        <f t="shared" si="0"/>
        <v>0.0019646153638850335</v>
      </c>
      <c r="D50" s="481">
        <v>736</v>
      </c>
      <c r="E50" s="469">
        <f>IF(ISERROR(B50/D50-1),"         /0",(B50/D50-1))</f>
        <v>-0.009510869565217406</v>
      </c>
      <c r="F50" s="483">
        <v>1860</v>
      </c>
      <c r="G50" s="467">
        <f t="shared" si="2"/>
        <v>0.0021137948982537327</v>
      </c>
      <c r="H50" s="481">
        <v>1723</v>
      </c>
      <c r="I50" s="471">
        <f>IF(ISERROR(F50/H50-1),"         /0",(F50/H50-1))</f>
        <v>0.07951247823563556</v>
      </c>
      <c r="J50" s="472"/>
      <c r="K50" s="473"/>
    </row>
    <row r="51" spans="1:11" s="474" customFormat="1" ht="16.5" customHeight="1">
      <c r="A51" s="465" t="s">
        <v>140</v>
      </c>
      <c r="B51" s="480">
        <v>680</v>
      </c>
      <c r="C51" s="467">
        <f t="shared" si="0"/>
        <v>0.0018325630280409094</v>
      </c>
      <c r="D51" s="481">
        <v>900</v>
      </c>
      <c r="E51" s="469">
        <f t="shared" si="12"/>
        <v>-0.24444444444444446</v>
      </c>
      <c r="F51" s="483">
        <v>2821</v>
      </c>
      <c r="G51" s="467">
        <f t="shared" si="2"/>
        <v>0.0032059222623514946</v>
      </c>
      <c r="H51" s="481">
        <v>2714</v>
      </c>
      <c r="I51" s="471">
        <f t="shared" si="13"/>
        <v>0.03942520265291094</v>
      </c>
      <c r="J51" s="472"/>
      <c r="K51" s="473"/>
    </row>
    <row r="52" spans="1:11" s="474" customFormat="1" ht="16.5" customHeight="1">
      <c r="A52" s="465" t="s">
        <v>141</v>
      </c>
      <c r="B52" s="480">
        <v>509</v>
      </c>
      <c r="C52" s="467">
        <f t="shared" si="0"/>
        <v>0.00137172732540121</v>
      </c>
      <c r="D52" s="481">
        <v>360</v>
      </c>
      <c r="E52" s="469">
        <f>IF(ISERROR(B52/D52-1),"         /0",(B52/D52-1))</f>
        <v>0.413888888888889</v>
      </c>
      <c r="F52" s="483">
        <v>1171</v>
      </c>
      <c r="G52" s="467">
        <f t="shared" si="2"/>
        <v>0.0013307816268038285</v>
      </c>
      <c r="H52" s="481">
        <v>1307</v>
      </c>
      <c r="I52" s="471">
        <f t="shared" si="13"/>
        <v>-0.1040550879877582</v>
      </c>
      <c r="J52" s="472"/>
      <c r="K52" s="473"/>
    </row>
    <row r="53" spans="1:11" s="474" customFormat="1" ht="16.5" customHeight="1" thickBot="1">
      <c r="A53" s="465" t="s">
        <v>153</v>
      </c>
      <c r="B53" s="480">
        <v>88</v>
      </c>
      <c r="C53" s="467">
        <f t="shared" si="0"/>
        <v>0.00023715521539352944</v>
      </c>
      <c r="D53" s="481">
        <v>518</v>
      </c>
      <c r="E53" s="469">
        <f>IF(ISERROR(B53/D53-1),"         /0",(B53/D53-1))</f>
        <v>-0.8301158301158301</v>
      </c>
      <c r="F53" s="483">
        <v>159</v>
      </c>
      <c r="G53" s="467">
        <f t="shared" si="2"/>
        <v>0.00018069537033459326</v>
      </c>
      <c r="H53" s="481">
        <v>809</v>
      </c>
      <c r="I53" s="471">
        <f t="shared" si="13"/>
        <v>-0.8034610630407911</v>
      </c>
      <c r="J53" s="472"/>
      <c r="K53" s="473"/>
    </row>
    <row r="54" spans="1:11" s="479" customFormat="1" ht="16.5" customHeight="1" thickBot="1">
      <c r="A54" s="484" t="s">
        <v>251</v>
      </c>
      <c r="B54" s="485">
        <v>842</v>
      </c>
      <c r="C54" s="486">
        <f t="shared" si="0"/>
        <v>0.0022691442200153612</v>
      </c>
      <c r="D54" s="487">
        <v>428</v>
      </c>
      <c r="E54" s="488">
        <f t="shared" si="12"/>
        <v>0.9672897196261683</v>
      </c>
      <c r="F54" s="485">
        <v>2311</v>
      </c>
      <c r="G54" s="486">
        <f t="shared" si="2"/>
        <v>0.0026263333386367612</v>
      </c>
      <c r="H54" s="487">
        <v>1417</v>
      </c>
      <c r="I54" s="488">
        <f t="shared" si="13"/>
        <v>0.63091037402964</v>
      </c>
      <c r="J54" s="477"/>
      <c r="K54" s="478"/>
    </row>
    <row r="55" spans="1:11" s="474" customFormat="1" ht="15">
      <c r="A55" s="489" t="s">
        <v>280</v>
      </c>
      <c r="B55" s="490"/>
      <c r="C55" s="491"/>
      <c r="D55" s="490"/>
      <c r="E55" s="491"/>
      <c r="F55" s="490"/>
      <c r="G55" s="491"/>
      <c r="H55" s="490"/>
      <c r="I55" s="491"/>
      <c r="K55" s="473"/>
    </row>
    <row r="56" spans="2:11" s="474" customFormat="1" ht="15">
      <c r="B56" s="490"/>
      <c r="C56" s="491"/>
      <c r="D56" s="490"/>
      <c r="E56" s="491"/>
      <c r="F56" s="490"/>
      <c r="G56" s="491"/>
      <c r="H56" s="490"/>
      <c r="I56" s="491"/>
      <c r="K56" s="473"/>
    </row>
    <row r="57" spans="2:11" s="474" customFormat="1" ht="15">
      <c r="B57" s="490"/>
      <c r="C57" s="491"/>
      <c r="D57" s="490"/>
      <c r="E57" s="491"/>
      <c r="F57" s="490"/>
      <c r="G57" s="491"/>
      <c r="H57" s="490"/>
      <c r="I57" s="491"/>
      <c r="K57" s="473"/>
    </row>
    <row r="58" spans="2:11" s="474" customFormat="1" ht="15">
      <c r="B58" s="490"/>
      <c r="C58" s="491"/>
      <c r="D58" s="490"/>
      <c r="E58" s="491"/>
      <c r="F58" s="490"/>
      <c r="G58" s="491"/>
      <c r="H58" s="490"/>
      <c r="I58" s="491"/>
      <c r="K58" s="473"/>
    </row>
  </sheetData>
  <sheetProtection/>
  <mergeCells count="1">
    <mergeCell ref="A2:A3"/>
  </mergeCells>
  <conditionalFormatting sqref="E1:E65536 I1:I65536">
    <cfRule type="cellIs" priority="1" dxfId="0" operator="lessThan" stopIfTrue="1">
      <formula>0</formula>
    </cfRule>
  </conditionalFormatting>
  <printOptions/>
  <pageMargins left="0.76" right="0.24" top="0.21" bottom="0.18" header="0.18" footer="0.18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O44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9.140625" style="494" customWidth="1"/>
    <col min="2" max="2" width="12.57421875" style="494" customWidth="1"/>
    <col min="3" max="3" width="10.8515625" style="494" bestFit="1" customWidth="1"/>
    <col min="4" max="4" width="12.57421875" style="494" customWidth="1"/>
    <col min="5" max="5" width="11.00390625" style="494" customWidth="1"/>
    <col min="6" max="6" width="10.7109375" style="494" customWidth="1"/>
    <col min="7" max="7" width="10.8515625" style="494" bestFit="1" customWidth="1"/>
    <col min="8" max="8" width="10.8515625" style="494" customWidth="1"/>
    <col min="9" max="9" width="10.28125" style="494" customWidth="1"/>
    <col min="10" max="11" width="9.140625" style="494" customWidth="1"/>
    <col min="12" max="12" width="11.8515625" style="494" customWidth="1"/>
    <col min="13" max="14" width="9.140625" style="494" customWidth="1"/>
    <col min="15" max="15" width="11.7109375" style="494" customWidth="1"/>
    <col min="16" max="16384" width="9.140625" style="494" customWidth="1"/>
  </cols>
  <sheetData>
    <row r="1" spans="1:9" ht="22.5" customHeight="1" thickBot="1">
      <c r="A1" s="831" t="s">
        <v>281</v>
      </c>
      <c r="B1" s="832"/>
      <c r="C1" s="832"/>
      <c r="D1" s="832"/>
      <c r="E1" s="832"/>
      <c r="F1" s="832"/>
      <c r="G1" s="832"/>
      <c r="H1" s="832"/>
      <c r="I1" s="833"/>
    </row>
    <row r="2" spans="1:9" ht="14.25" customHeight="1" thickBot="1">
      <c r="A2" s="829" t="s">
        <v>209</v>
      </c>
      <c r="B2" s="826" t="s">
        <v>2</v>
      </c>
      <c r="C2" s="827"/>
      <c r="D2" s="827"/>
      <c r="E2" s="828"/>
      <c r="F2" s="827" t="s">
        <v>3</v>
      </c>
      <c r="G2" s="827"/>
      <c r="H2" s="827"/>
      <c r="I2" s="828"/>
    </row>
    <row r="3" spans="1:9" s="498" customFormat="1" ht="33.75" customHeight="1" thickBot="1">
      <c r="A3" s="830"/>
      <c r="B3" s="495" t="s">
        <v>4</v>
      </c>
      <c r="C3" s="496" t="s">
        <v>5</v>
      </c>
      <c r="D3" s="495" t="s">
        <v>6</v>
      </c>
      <c r="E3" s="497" t="s">
        <v>7</v>
      </c>
      <c r="F3" s="495" t="s">
        <v>97</v>
      </c>
      <c r="G3" s="496" t="s">
        <v>5</v>
      </c>
      <c r="H3" s="495" t="s">
        <v>98</v>
      </c>
      <c r="I3" s="497" t="s">
        <v>7</v>
      </c>
    </row>
    <row r="4" spans="1:9" s="505" customFormat="1" ht="15.75" customHeight="1">
      <c r="A4" s="499" t="s">
        <v>13</v>
      </c>
      <c r="B4" s="500">
        <f>B5+B14+B25+B31+B37+B42</f>
        <v>36251.48299999999</v>
      </c>
      <c r="C4" s="501">
        <f aca="true" t="shared" si="0" ref="C4:C36">(B4/$B$4)</f>
        <v>1</v>
      </c>
      <c r="D4" s="502">
        <f>D5+D14+D25+D31+D37+D42</f>
        <v>48049.189999999995</v>
      </c>
      <c r="E4" s="503">
        <f aca="true" t="shared" si="1" ref="E4:E15">(B4/D4-1)</f>
        <v>-0.24553394136300744</v>
      </c>
      <c r="F4" s="504">
        <f>F5+F14+F25+F31+F37+F42</f>
        <v>72602.08999999998</v>
      </c>
      <c r="G4" s="501">
        <f aca="true" t="shared" si="2" ref="G4:G36">(F4/$F$4)</f>
        <v>1</v>
      </c>
      <c r="H4" s="502">
        <f>H5+H14+H25+H31+H37+H42</f>
        <v>90755.717</v>
      </c>
      <c r="I4" s="503">
        <f aca="true" t="shared" si="3" ref="I4:I15">(F4/H4-1)</f>
        <v>-0.20002736576914515</v>
      </c>
    </row>
    <row r="5" spans="1:15" s="505" customFormat="1" ht="15.75" customHeight="1">
      <c r="A5" s="506" t="s">
        <v>210</v>
      </c>
      <c r="B5" s="507">
        <f>SUM(B6:B13)</f>
        <v>20977.073999999997</v>
      </c>
      <c r="C5" s="508">
        <f t="shared" si="0"/>
        <v>0.57865423050417</v>
      </c>
      <c r="D5" s="509">
        <f>SUM(D6:D13)</f>
        <v>27612.468</v>
      </c>
      <c r="E5" s="510">
        <f t="shared" si="1"/>
        <v>-0.24030427124442488</v>
      </c>
      <c r="F5" s="507">
        <f>SUM(F6:F13)</f>
        <v>43990.01399999999</v>
      </c>
      <c r="G5" s="508">
        <f t="shared" si="2"/>
        <v>0.6059056151138349</v>
      </c>
      <c r="H5" s="509">
        <f>SUM(H6:H13)</f>
        <v>53402.633</v>
      </c>
      <c r="I5" s="510">
        <f t="shared" si="3"/>
        <v>-0.17625758265514757</v>
      </c>
      <c r="L5" s="511"/>
      <c r="M5" s="511"/>
      <c r="N5" s="511"/>
      <c r="O5" s="511"/>
    </row>
    <row r="6" spans="1:10" ht="15.75" customHeight="1">
      <c r="A6" s="512" t="s">
        <v>211</v>
      </c>
      <c r="B6" s="513">
        <v>15098.259</v>
      </c>
      <c r="C6" s="514">
        <f t="shared" si="0"/>
        <v>0.41648665793893186</v>
      </c>
      <c r="D6" s="515">
        <v>19845.184999999998</v>
      </c>
      <c r="E6" s="516">
        <f t="shared" si="1"/>
        <v>-0.23919787091931866</v>
      </c>
      <c r="F6" s="517">
        <v>31595.587999999996</v>
      </c>
      <c r="G6" s="514">
        <f t="shared" si="2"/>
        <v>0.4351884084879651</v>
      </c>
      <c r="H6" s="515">
        <v>39172.23900000001</v>
      </c>
      <c r="I6" s="516">
        <f t="shared" si="3"/>
        <v>-0.19341889035242565</v>
      </c>
      <c r="J6" s="518"/>
    </row>
    <row r="7" spans="1:10" ht="15.75" customHeight="1">
      <c r="A7" s="512" t="s">
        <v>213</v>
      </c>
      <c r="B7" s="513">
        <v>3209.5950000000003</v>
      </c>
      <c r="C7" s="514">
        <f t="shared" si="0"/>
        <v>0.08853692964781609</v>
      </c>
      <c r="D7" s="515">
        <v>4736.47</v>
      </c>
      <c r="E7" s="516">
        <f>(B7/D7-1)</f>
        <v>-0.3223656013866867</v>
      </c>
      <c r="F7" s="517">
        <v>7455.49</v>
      </c>
      <c r="G7" s="514">
        <f t="shared" si="2"/>
        <v>0.10268974350462916</v>
      </c>
      <c r="H7" s="515">
        <v>8867.761</v>
      </c>
      <c r="I7" s="516">
        <f>(F7/H7-1)</f>
        <v>-0.15925902829361327</v>
      </c>
      <c r="J7" s="518"/>
    </row>
    <row r="8" spans="1:10" ht="15.75" customHeight="1">
      <c r="A8" s="512" t="s">
        <v>214</v>
      </c>
      <c r="B8" s="513">
        <v>731.337</v>
      </c>
      <c r="C8" s="514">
        <f t="shared" si="0"/>
        <v>0.020173988468278666</v>
      </c>
      <c r="D8" s="515">
        <v>1100.595</v>
      </c>
      <c r="E8" s="516">
        <f>(B8/D8-1)</f>
        <v>-0.33550761179180355</v>
      </c>
      <c r="F8" s="517">
        <v>1372.992</v>
      </c>
      <c r="G8" s="514">
        <f t="shared" si="2"/>
        <v>0.01891119112411227</v>
      </c>
      <c r="H8" s="515">
        <v>1994.9119999999998</v>
      </c>
      <c r="I8" s="516">
        <f>(F8/H8-1)</f>
        <v>-0.3117530998861102</v>
      </c>
      <c r="J8" s="518"/>
    </row>
    <row r="9" spans="1:10" ht="15.75" customHeight="1">
      <c r="A9" s="512" t="s">
        <v>217</v>
      </c>
      <c r="B9" s="513">
        <v>330.58</v>
      </c>
      <c r="C9" s="514">
        <f t="shared" si="0"/>
        <v>0.009119075211350665</v>
      </c>
      <c r="D9" s="515">
        <v>386.895</v>
      </c>
      <c r="E9" s="516">
        <f>(B9/D9-1)</f>
        <v>-0.14555628788172503</v>
      </c>
      <c r="F9" s="517">
        <v>686.9669999999999</v>
      </c>
      <c r="G9" s="514">
        <f t="shared" si="2"/>
        <v>0.009462082978602957</v>
      </c>
      <c r="H9" s="515">
        <v>661.26</v>
      </c>
      <c r="I9" s="516">
        <f>(F9/H9-1)</f>
        <v>0.03887578259686042</v>
      </c>
      <c r="J9" s="518"/>
    </row>
    <row r="10" spans="1:10" ht="15.75" customHeight="1">
      <c r="A10" s="512" t="s">
        <v>212</v>
      </c>
      <c r="B10" s="513">
        <v>180.475</v>
      </c>
      <c r="C10" s="514">
        <f t="shared" si="0"/>
        <v>0.004978417020898153</v>
      </c>
      <c r="D10" s="515">
        <v>196.589</v>
      </c>
      <c r="E10" s="516">
        <f>(B10/D10-1)</f>
        <v>-0.08196796361953107</v>
      </c>
      <c r="F10" s="517">
        <v>322.54</v>
      </c>
      <c r="G10" s="514">
        <f t="shared" si="2"/>
        <v>0.004442571832298493</v>
      </c>
      <c r="H10" s="515">
        <v>371.05800000000005</v>
      </c>
      <c r="I10" s="516">
        <f>(F10/H10-1)</f>
        <v>-0.1307558387098513</v>
      </c>
      <c r="J10" s="518"/>
    </row>
    <row r="11" spans="1:10" ht="15.75" customHeight="1">
      <c r="A11" s="512" t="s">
        <v>219</v>
      </c>
      <c r="B11" s="513">
        <v>137.156</v>
      </c>
      <c r="C11" s="514">
        <f t="shared" si="0"/>
        <v>0.003783459010490689</v>
      </c>
      <c r="D11" s="515">
        <v>208.29</v>
      </c>
      <c r="E11" s="516">
        <f>(B11/D11-1)</f>
        <v>-0.34151423496087185</v>
      </c>
      <c r="F11" s="517">
        <v>249.82899999999998</v>
      </c>
      <c r="G11" s="514">
        <f t="shared" si="2"/>
        <v>0.0034410717377419855</v>
      </c>
      <c r="H11" s="515">
        <v>356.98</v>
      </c>
      <c r="I11" s="516">
        <f>(F11/H11-1)</f>
        <v>-0.3001596728108018</v>
      </c>
      <c r="J11" s="518"/>
    </row>
    <row r="12" spans="1:10" ht="15.75" customHeight="1">
      <c r="A12" s="512" t="s">
        <v>218</v>
      </c>
      <c r="B12" s="513">
        <v>92.624</v>
      </c>
      <c r="C12" s="514">
        <f t="shared" si="0"/>
        <v>0.0025550403000064855</v>
      </c>
      <c r="D12" s="515">
        <v>80.12</v>
      </c>
      <c r="E12" s="516">
        <f t="shared" si="1"/>
        <v>0.15606590114827745</v>
      </c>
      <c r="F12" s="517">
        <v>175.50300000000001</v>
      </c>
      <c r="G12" s="514">
        <f t="shared" si="2"/>
        <v>0.002417327104495202</v>
      </c>
      <c r="H12" s="515">
        <v>155.63</v>
      </c>
      <c r="I12" s="516">
        <f t="shared" si="3"/>
        <v>0.12769388935295267</v>
      </c>
      <c r="J12" s="518"/>
    </row>
    <row r="13" spans="1:10" ht="15.75" customHeight="1" thickBot="1">
      <c r="A13" s="512" t="s">
        <v>198</v>
      </c>
      <c r="B13" s="513">
        <v>1197.048</v>
      </c>
      <c r="C13" s="514">
        <f t="shared" si="0"/>
        <v>0.03302066290639752</v>
      </c>
      <c r="D13" s="515">
        <v>1058.324</v>
      </c>
      <c r="E13" s="516">
        <f>(B13/D13-1)</f>
        <v>0.13107895124744395</v>
      </c>
      <c r="F13" s="517">
        <v>2131.105</v>
      </c>
      <c r="G13" s="514">
        <f t="shared" si="2"/>
        <v>0.02935321834398983</v>
      </c>
      <c r="H13" s="515">
        <v>1822.7930000000001</v>
      </c>
      <c r="I13" s="516">
        <f>(F13/H13-1)</f>
        <v>0.1691426289216602</v>
      </c>
      <c r="J13" s="518"/>
    </row>
    <row r="14" spans="1:10" ht="15.75" customHeight="1">
      <c r="A14" s="519" t="s">
        <v>222</v>
      </c>
      <c r="B14" s="520">
        <f>SUM(B15:B24)</f>
        <v>6227.615</v>
      </c>
      <c r="C14" s="521">
        <f t="shared" si="0"/>
        <v>0.17178924790469954</v>
      </c>
      <c r="D14" s="522">
        <f>SUM(D15:D24)</f>
        <v>8943.699</v>
      </c>
      <c r="E14" s="523">
        <f t="shared" si="1"/>
        <v>-0.30368687497197755</v>
      </c>
      <c r="F14" s="520">
        <f>SUM(F15:F24)</f>
        <v>12070.707</v>
      </c>
      <c r="G14" s="524">
        <f t="shared" si="2"/>
        <v>0.1662583955916421</v>
      </c>
      <c r="H14" s="525">
        <f>SUM(H15:H24)</f>
        <v>15823.166000000001</v>
      </c>
      <c r="I14" s="523">
        <f t="shared" si="3"/>
        <v>-0.23714969557925392</v>
      </c>
      <c r="J14" s="518"/>
    </row>
    <row r="15" spans="1:10" ht="15.75" customHeight="1">
      <c r="A15" s="526" t="s">
        <v>223</v>
      </c>
      <c r="B15" s="527">
        <v>1728.737</v>
      </c>
      <c r="C15" s="514">
        <f t="shared" si="0"/>
        <v>0.04768734564596986</v>
      </c>
      <c r="D15" s="528">
        <v>3073.175</v>
      </c>
      <c r="E15" s="516">
        <f t="shared" si="1"/>
        <v>-0.43747524953834394</v>
      </c>
      <c r="F15" s="529">
        <v>3157.043</v>
      </c>
      <c r="G15" s="514">
        <f t="shared" si="2"/>
        <v>0.04348418895378908</v>
      </c>
      <c r="H15" s="528">
        <v>4786.625</v>
      </c>
      <c r="I15" s="530">
        <f t="shared" si="3"/>
        <v>-0.3404448854882093</v>
      </c>
      <c r="J15" s="518"/>
    </row>
    <row r="16" spans="1:10" ht="15.75" customHeight="1">
      <c r="A16" s="526" t="s">
        <v>225</v>
      </c>
      <c r="B16" s="527">
        <v>1043.4</v>
      </c>
      <c r="C16" s="514">
        <f t="shared" si="0"/>
        <v>0.028782270783239413</v>
      </c>
      <c r="D16" s="528">
        <v>1547.864</v>
      </c>
      <c r="E16" s="516">
        <f>(B16/D16-1)</f>
        <v>-0.3259097698505812</v>
      </c>
      <c r="F16" s="529">
        <v>2118.3420000000006</v>
      </c>
      <c r="G16" s="514">
        <f t="shared" si="2"/>
        <v>0.029177424506649893</v>
      </c>
      <c r="H16" s="528">
        <v>2605.318</v>
      </c>
      <c r="I16" s="530">
        <f>(F16/H16-1)</f>
        <v>-0.18691614612880258</v>
      </c>
      <c r="J16" s="518"/>
    </row>
    <row r="17" spans="1:10" ht="15.75" customHeight="1">
      <c r="A17" s="526" t="s">
        <v>224</v>
      </c>
      <c r="B17" s="527">
        <v>853.681</v>
      </c>
      <c r="C17" s="514">
        <f t="shared" si="0"/>
        <v>0.02354885729778283</v>
      </c>
      <c r="D17" s="528">
        <v>1189.62</v>
      </c>
      <c r="E17" s="516">
        <f aca="true" t="shared" si="4" ref="E17:E24">(B17/D17-1)</f>
        <v>-0.28239185622299545</v>
      </c>
      <c r="F17" s="529">
        <v>1662.647</v>
      </c>
      <c r="G17" s="514">
        <f t="shared" si="2"/>
        <v>0.022900814563327314</v>
      </c>
      <c r="H17" s="528">
        <v>2284.747</v>
      </c>
      <c r="I17" s="530">
        <f aca="true" t="shared" si="5" ref="I17:I24">(F17/H17-1)</f>
        <v>-0.27228397717559094</v>
      </c>
      <c r="J17" s="518"/>
    </row>
    <row r="18" spans="1:10" ht="15.75" customHeight="1">
      <c r="A18" s="526" t="s">
        <v>232</v>
      </c>
      <c r="B18" s="527">
        <v>484.514</v>
      </c>
      <c r="C18" s="514">
        <f t="shared" si="0"/>
        <v>0.013365356666925877</v>
      </c>
      <c r="D18" s="528">
        <v>1101.979</v>
      </c>
      <c r="E18" s="516">
        <f t="shared" si="4"/>
        <v>-0.5603237448263534</v>
      </c>
      <c r="F18" s="529">
        <v>1079.683</v>
      </c>
      <c r="G18" s="514">
        <f t="shared" si="2"/>
        <v>0.014871238555253716</v>
      </c>
      <c r="H18" s="528">
        <v>1733.305</v>
      </c>
      <c r="I18" s="530">
        <f t="shared" si="5"/>
        <v>-0.3770957794502411</v>
      </c>
      <c r="J18" s="518"/>
    </row>
    <row r="19" spans="1:10" ht="15.75" customHeight="1">
      <c r="A19" s="526" t="s">
        <v>282</v>
      </c>
      <c r="B19" s="527">
        <v>424.88300000000004</v>
      </c>
      <c r="C19" s="514">
        <f t="shared" si="0"/>
        <v>0.011720430857959662</v>
      </c>
      <c r="D19" s="528">
        <v>444.3</v>
      </c>
      <c r="E19" s="516">
        <f t="shared" si="4"/>
        <v>-0.043702453297321586</v>
      </c>
      <c r="F19" s="529">
        <v>846.106</v>
      </c>
      <c r="G19" s="514">
        <f t="shared" si="2"/>
        <v>0.011654017122647574</v>
      </c>
      <c r="H19" s="528">
        <v>1189.8519999999999</v>
      </c>
      <c r="I19" s="530">
        <f t="shared" si="5"/>
        <v>-0.288898115059688</v>
      </c>
      <c r="J19" s="518"/>
    </row>
    <row r="20" spans="1:10" ht="15.75" customHeight="1">
      <c r="A20" s="526" t="s">
        <v>227</v>
      </c>
      <c r="B20" s="527">
        <v>334.877</v>
      </c>
      <c r="C20" s="514">
        <f t="shared" si="0"/>
        <v>0.009237608293155898</v>
      </c>
      <c r="D20" s="528">
        <v>298.27</v>
      </c>
      <c r="E20" s="516">
        <f t="shared" si="4"/>
        <v>0.12273108257618937</v>
      </c>
      <c r="F20" s="529">
        <v>680.594</v>
      </c>
      <c r="G20" s="514">
        <f t="shared" si="2"/>
        <v>0.00937430313645241</v>
      </c>
      <c r="H20" s="528">
        <v>635.325</v>
      </c>
      <c r="I20" s="530">
        <f t="shared" si="5"/>
        <v>0.0712532955573919</v>
      </c>
      <c r="J20" s="518"/>
    </row>
    <row r="21" spans="1:10" ht="15.75" customHeight="1">
      <c r="A21" s="526" t="s">
        <v>226</v>
      </c>
      <c r="B21" s="527">
        <v>320.9509999999999</v>
      </c>
      <c r="C21" s="514">
        <f t="shared" si="0"/>
        <v>0.008853458491615363</v>
      </c>
      <c r="D21" s="528">
        <v>257.884</v>
      </c>
      <c r="E21" s="516">
        <f t="shared" si="4"/>
        <v>0.24455569170634806</v>
      </c>
      <c r="F21" s="529">
        <v>509.1429999999999</v>
      </c>
      <c r="G21" s="514">
        <f t="shared" si="2"/>
        <v>0.007012787097451328</v>
      </c>
      <c r="H21" s="528">
        <v>486.94700000000006</v>
      </c>
      <c r="I21" s="530">
        <f t="shared" si="5"/>
        <v>0.04558196271873505</v>
      </c>
      <c r="J21" s="518"/>
    </row>
    <row r="22" spans="1:10" ht="15.75" customHeight="1">
      <c r="A22" s="526" t="s">
        <v>228</v>
      </c>
      <c r="B22" s="527">
        <v>246.816</v>
      </c>
      <c r="C22" s="514">
        <f t="shared" si="0"/>
        <v>0.00680843870580412</v>
      </c>
      <c r="D22" s="528">
        <v>433.971</v>
      </c>
      <c r="E22" s="516">
        <f t="shared" si="4"/>
        <v>-0.43126153590908145</v>
      </c>
      <c r="F22" s="529">
        <v>624.0960000000001</v>
      </c>
      <c r="G22" s="514">
        <f t="shared" si="2"/>
        <v>0.008596116172413222</v>
      </c>
      <c r="H22" s="528">
        <v>733.275</v>
      </c>
      <c r="I22" s="530">
        <f t="shared" si="5"/>
        <v>-0.14889229825099703</v>
      </c>
      <c r="J22" s="518"/>
    </row>
    <row r="23" spans="1:10" ht="15.75" customHeight="1">
      <c r="A23" s="526" t="s">
        <v>230</v>
      </c>
      <c r="B23" s="527">
        <v>200.552</v>
      </c>
      <c r="C23" s="514">
        <f t="shared" si="0"/>
        <v>0.005532242639563188</v>
      </c>
      <c r="D23" s="528">
        <v>229.285</v>
      </c>
      <c r="E23" s="516">
        <f t="shared" si="4"/>
        <v>-0.12531565518895704</v>
      </c>
      <c r="F23" s="529">
        <v>526.981</v>
      </c>
      <c r="G23" s="514">
        <f t="shared" si="2"/>
        <v>0.007258482503740596</v>
      </c>
      <c r="H23" s="528">
        <v>600.007</v>
      </c>
      <c r="I23" s="530">
        <f t="shared" si="5"/>
        <v>-0.12170858006656582</v>
      </c>
      <c r="J23" s="518"/>
    </row>
    <row r="24" spans="1:10" ht="15.75" customHeight="1" thickBot="1">
      <c r="A24" s="526" t="s">
        <v>198</v>
      </c>
      <c r="B24" s="527">
        <v>589.2040000000001</v>
      </c>
      <c r="C24" s="514">
        <f t="shared" si="0"/>
        <v>0.01625323852268334</v>
      </c>
      <c r="D24" s="528">
        <v>367.351</v>
      </c>
      <c r="E24" s="516">
        <f t="shared" si="4"/>
        <v>0.6039264899238059</v>
      </c>
      <c r="F24" s="529">
        <v>866.072</v>
      </c>
      <c r="G24" s="514">
        <f t="shared" si="2"/>
        <v>0.011929022979916973</v>
      </c>
      <c r="H24" s="528">
        <v>767.765</v>
      </c>
      <c r="I24" s="530">
        <f t="shared" si="5"/>
        <v>0.12804308610056458</v>
      </c>
      <c r="J24" s="518"/>
    </row>
    <row r="25" spans="1:10" ht="15.75" customHeight="1">
      <c r="A25" s="519" t="s">
        <v>233</v>
      </c>
      <c r="B25" s="520">
        <f>SUM(B26:B30)</f>
        <v>3383.8860000000004</v>
      </c>
      <c r="C25" s="524">
        <f t="shared" si="0"/>
        <v>0.09334476054400316</v>
      </c>
      <c r="D25" s="531">
        <f>SUM(D26:D30)</f>
        <v>3955.2549999999997</v>
      </c>
      <c r="E25" s="523">
        <f aca="true" t="shared" si="6" ref="E25:E38">(B25/D25-1)</f>
        <v>-0.14445819548929195</v>
      </c>
      <c r="F25" s="525">
        <f>SUM(F26:F30)</f>
        <v>6049.6539999999995</v>
      </c>
      <c r="G25" s="524">
        <f t="shared" si="2"/>
        <v>0.0833261687094683</v>
      </c>
      <c r="H25" s="531">
        <f>SUM(H26:H30)</f>
        <v>7513.329</v>
      </c>
      <c r="I25" s="523">
        <f aca="true" t="shared" si="7" ref="I25:I38">(F25/H25-1)</f>
        <v>-0.19481044953575177</v>
      </c>
      <c r="J25" s="518"/>
    </row>
    <row r="26" spans="1:10" ht="15.75" customHeight="1">
      <c r="A26" s="512" t="s">
        <v>283</v>
      </c>
      <c r="B26" s="513">
        <v>1517.016</v>
      </c>
      <c r="C26" s="514">
        <f t="shared" si="0"/>
        <v>0.04184700526596389</v>
      </c>
      <c r="D26" s="515">
        <v>1536.9959999999999</v>
      </c>
      <c r="E26" s="516">
        <f t="shared" si="6"/>
        <v>-0.01299938321244809</v>
      </c>
      <c r="F26" s="517">
        <v>2745.396</v>
      </c>
      <c r="G26" s="514">
        <f t="shared" si="2"/>
        <v>0.03781428330782214</v>
      </c>
      <c r="H26" s="515">
        <v>3276.721</v>
      </c>
      <c r="I26" s="516">
        <f>(F26/H26-1)</f>
        <v>-0.1621514312631438</v>
      </c>
      <c r="J26" s="518"/>
    </row>
    <row r="27" spans="1:10" ht="15.75" customHeight="1">
      <c r="A27" s="512" t="s">
        <v>234</v>
      </c>
      <c r="B27" s="513">
        <v>560.8870000000001</v>
      </c>
      <c r="C27" s="514">
        <f t="shared" si="0"/>
        <v>0.015472111858154884</v>
      </c>
      <c r="D27" s="515">
        <v>809.962</v>
      </c>
      <c r="E27" s="516">
        <f>(B27/D27-1)</f>
        <v>-0.30751442660272943</v>
      </c>
      <c r="F27" s="517">
        <v>1041.176</v>
      </c>
      <c r="G27" s="514">
        <f t="shared" si="2"/>
        <v>0.014340854374853398</v>
      </c>
      <c r="H27" s="515">
        <v>1447.259</v>
      </c>
      <c r="I27" s="516">
        <f>(F27/H27-1)</f>
        <v>-0.28058764878988496</v>
      </c>
      <c r="J27" s="518"/>
    </row>
    <row r="28" spans="1:10" ht="15.75" customHeight="1">
      <c r="A28" s="512" t="s">
        <v>284</v>
      </c>
      <c r="B28" s="513">
        <v>409.863</v>
      </c>
      <c r="C28" s="514">
        <f t="shared" si="0"/>
        <v>0.011306102980669787</v>
      </c>
      <c r="D28" s="515">
        <v>409.456</v>
      </c>
      <c r="E28" s="516">
        <f>(B28/D28-1)</f>
        <v>0.0009940017975069715</v>
      </c>
      <c r="F28" s="517">
        <v>711.03</v>
      </c>
      <c r="G28" s="514">
        <f t="shared" si="2"/>
        <v>0.00979351971823401</v>
      </c>
      <c r="H28" s="515">
        <v>740.237</v>
      </c>
      <c r="I28" s="516">
        <f>(F28/H28-1)</f>
        <v>-0.039456282244740515</v>
      </c>
      <c r="J28" s="518"/>
    </row>
    <row r="29" spans="1:10" ht="15.75" customHeight="1">
      <c r="A29" s="512" t="s">
        <v>235</v>
      </c>
      <c r="B29" s="513">
        <v>255.541</v>
      </c>
      <c r="C29" s="514">
        <f t="shared" si="0"/>
        <v>0.00704911851468256</v>
      </c>
      <c r="D29" s="515">
        <v>314.837</v>
      </c>
      <c r="E29" s="516">
        <f t="shared" si="6"/>
        <v>-0.18833872765907433</v>
      </c>
      <c r="F29" s="517">
        <v>454.035</v>
      </c>
      <c r="G29" s="514">
        <f t="shared" si="2"/>
        <v>0.006253745587764762</v>
      </c>
      <c r="H29" s="515">
        <v>590.797</v>
      </c>
      <c r="I29" s="516">
        <f t="shared" si="7"/>
        <v>-0.23148729597475948</v>
      </c>
      <c r="J29" s="518"/>
    </row>
    <row r="30" spans="1:10" ht="15.75" customHeight="1" thickBot="1">
      <c r="A30" s="512" t="s">
        <v>198</v>
      </c>
      <c r="B30" s="513">
        <v>640.579</v>
      </c>
      <c r="C30" s="514">
        <f t="shared" si="0"/>
        <v>0.017670421924532026</v>
      </c>
      <c r="D30" s="515">
        <v>884.004</v>
      </c>
      <c r="E30" s="516">
        <f>(B30/D30-1)</f>
        <v>-0.2753664010570088</v>
      </c>
      <c r="F30" s="517">
        <v>1098.017</v>
      </c>
      <c r="G30" s="514">
        <f t="shared" si="2"/>
        <v>0.015123765720793993</v>
      </c>
      <c r="H30" s="515">
        <v>1458.315</v>
      </c>
      <c r="I30" s="516">
        <f>(F30/H30-1)</f>
        <v>-0.2470645916691524</v>
      </c>
      <c r="J30" s="518"/>
    </row>
    <row r="31" spans="1:10" ht="15.75" customHeight="1">
      <c r="A31" s="519" t="s">
        <v>239</v>
      </c>
      <c r="B31" s="520">
        <f>SUM(B32:B36)</f>
        <v>3693.8239999999996</v>
      </c>
      <c r="C31" s="524">
        <f t="shared" si="0"/>
        <v>0.10189442456740322</v>
      </c>
      <c r="D31" s="531">
        <f>SUM(D32:D36)</f>
        <v>4282.043000000001</v>
      </c>
      <c r="E31" s="523">
        <f t="shared" si="6"/>
        <v>-0.13736877467134279</v>
      </c>
      <c r="F31" s="525">
        <f>SUM(F32:F36)</f>
        <v>6676.333999999999</v>
      </c>
      <c r="G31" s="524">
        <f t="shared" si="2"/>
        <v>0.09195787614378595</v>
      </c>
      <c r="H31" s="531">
        <f>SUM(H32:H36)</f>
        <v>7812.657</v>
      </c>
      <c r="I31" s="523">
        <f t="shared" si="7"/>
        <v>-0.14544642110872152</v>
      </c>
      <c r="J31" s="518"/>
    </row>
    <row r="32" spans="1:10" ht="15.75" customHeight="1">
      <c r="A32" s="512" t="s">
        <v>240</v>
      </c>
      <c r="B32" s="513">
        <v>1923.6169999999995</v>
      </c>
      <c r="C32" s="514">
        <f t="shared" si="0"/>
        <v>0.05306312572095326</v>
      </c>
      <c r="D32" s="515">
        <v>1895.8330000000005</v>
      </c>
      <c r="E32" s="516">
        <f t="shared" si="6"/>
        <v>0.014655299280052159</v>
      </c>
      <c r="F32" s="517">
        <v>3306.6809999999996</v>
      </c>
      <c r="G32" s="514">
        <f t="shared" si="2"/>
        <v>0.04554525909653566</v>
      </c>
      <c r="H32" s="515">
        <v>3642.792</v>
      </c>
      <c r="I32" s="516">
        <f t="shared" si="7"/>
        <v>-0.0922674146643564</v>
      </c>
      <c r="J32" s="518"/>
    </row>
    <row r="33" spans="1:10" ht="15.75" customHeight="1">
      <c r="A33" s="512" t="s">
        <v>241</v>
      </c>
      <c r="B33" s="513">
        <v>1223.839</v>
      </c>
      <c r="C33" s="514">
        <f t="shared" si="0"/>
        <v>0.03375969474131583</v>
      </c>
      <c r="D33" s="515">
        <v>1174.069</v>
      </c>
      <c r="E33" s="516">
        <f t="shared" si="6"/>
        <v>0.04239103493917318</v>
      </c>
      <c r="F33" s="517">
        <v>2399.948</v>
      </c>
      <c r="G33" s="514">
        <f t="shared" si="2"/>
        <v>0.03305618336882589</v>
      </c>
      <c r="H33" s="515">
        <v>2284.407</v>
      </c>
      <c r="I33" s="516">
        <f t="shared" si="7"/>
        <v>0.05057811502065945</v>
      </c>
      <c r="J33" s="518"/>
    </row>
    <row r="34" spans="1:10" ht="15.75" customHeight="1">
      <c r="A34" s="512" t="s">
        <v>244</v>
      </c>
      <c r="B34" s="513">
        <v>167.59</v>
      </c>
      <c r="C34" s="514">
        <f t="shared" si="0"/>
        <v>0.004622983285952744</v>
      </c>
      <c r="D34" s="515">
        <v>301.498</v>
      </c>
      <c r="E34" s="516">
        <f>(B34/D34-1)</f>
        <v>-0.4441422496998322</v>
      </c>
      <c r="F34" s="517">
        <v>248.51899999999995</v>
      </c>
      <c r="G34" s="514">
        <f t="shared" si="2"/>
        <v>0.003423028180042751</v>
      </c>
      <c r="H34" s="515">
        <v>414.398</v>
      </c>
      <c r="I34" s="516">
        <f>(F34/H34-1)</f>
        <v>-0.40028909405933444</v>
      </c>
      <c r="J34" s="518"/>
    </row>
    <row r="35" spans="1:10" ht="15.75" customHeight="1">
      <c r="A35" s="512" t="s">
        <v>242</v>
      </c>
      <c r="B35" s="513">
        <v>103.815</v>
      </c>
      <c r="C35" s="514">
        <f t="shared" si="0"/>
        <v>0.0028637449121736627</v>
      </c>
      <c r="D35" s="515">
        <v>132.261</v>
      </c>
      <c r="E35" s="516">
        <f>(B35/D35-1)</f>
        <v>-0.21507473858507042</v>
      </c>
      <c r="F35" s="517">
        <v>183.99</v>
      </c>
      <c r="G35" s="514">
        <f t="shared" si="2"/>
        <v>0.0025342245657115387</v>
      </c>
      <c r="H35" s="515">
        <v>212.239</v>
      </c>
      <c r="I35" s="516">
        <f>(F35/H35-1)</f>
        <v>-0.1330999486428036</v>
      </c>
      <c r="J35" s="518"/>
    </row>
    <row r="36" spans="1:10" ht="15.75" customHeight="1" thickBot="1">
      <c r="A36" s="512" t="s">
        <v>198</v>
      </c>
      <c r="B36" s="513">
        <v>274.963</v>
      </c>
      <c r="C36" s="514">
        <f t="shared" si="0"/>
        <v>0.007584875907007724</v>
      </c>
      <c r="D36" s="515">
        <v>778.3820000000001</v>
      </c>
      <c r="E36" s="516">
        <f>(B36/D36-1)</f>
        <v>-0.646750567202222</v>
      </c>
      <c r="F36" s="517">
        <v>537.196</v>
      </c>
      <c r="G36" s="514">
        <f t="shared" si="2"/>
        <v>0.0073991809326701225</v>
      </c>
      <c r="H36" s="515">
        <v>1258.821</v>
      </c>
      <c r="I36" s="516">
        <f>(F36/H36-1)</f>
        <v>-0.5732546565397304</v>
      </c>
      <c r="J36" s="518"/>
    </row>
    <row r="37" spans="1:10" ht="15.75" customHeight="1">
      <c r="A37" s="519" t="s">
        <v>247</v>
      </c>
      <c r="B37" s="520">
        <f>SUM(B38:B41)</f>
        <v>1928.528</v>
      </c>
      <c r="C37" s="524">
        <f aca="true" t="shared" si="8" ref="C37:C42">(B37/$B$4)</f>
        <v>0.05319859604088474</v>
      </c>
      <c r="D37" s="531">
        <f>SUM(D38:D41)</f>
        <v>3212.2870000000003</v>
      </c>
      <c r="E37" s="523">
        <f t="shared" si="6"/>
        <v>-0.39964019404243767</v>
      </c>
      <c r="F37" s="525">
        <f>SUM(F38:F41)</f>
        <v>3732.295</v>
      </c>
      <c r="G37" s="524">
        <f aca="true" t="shared" si="9" ref="G37:G42">(F37/$F$4)</f>
        <v>0.05140754212447605</v>
      </c>
      <c r="H37" s="531">
        <f>SUM(H38:H41)</f>
        <v>6130.261</v>
      </c>
      <c r="I37" s="523">
        <f t="shared" si="7"/>
        <v>-0.3911686631286988</v>
      </c>
      <c r="J37" s="518"/>
    </row>
    <row r="38" spans="1:10" ht="15.75" customHeight="1">
      <c r="A38" s="512" t="s">
        <v>248</v>
      </c>
      <c r="B38" s="513">
        <v>1019.0080000000002</v>
      </c>
      <c r="C38" s="514">
        <f t="shared" si="8"/>
        <v>0.02810941555135828</v>
      </c>
      <c r="D38" s="515">
        <v>1972.575</v>
      </c>
      <c r="E38" s="516">
        <f t="shared" si="6"/>
        <v>-0.4834122910408982</v>
      </c>
      <c r="F38" s="517">
        <v>1915.856</v>
      </c>
      <c r="G38" s="514">
        <f t="shared" si="9"/>
        <v>0.026388441434674958</v>
      </c>
      <c r="H38" s="532">
        <v>3924.499</v>
      </c>
      <c r="I38" s="516">
        <f t="shared" si="7"/>
        <v>-0.5118215089365548</v>
      </c>
      <c r="J38" s="518"/>
    </row>
    <row r="39" spans="1:10" ht="15.75" customHeight="1">
      <c r="A39" s="512" t="s">
        <v>249</v>
      </c>
      <c r="B39" s="513">
        <v>656.903</v>
      </c>
      <c r="C39" s="514">
        <f t="shared" si="8"/>
        <v>0.018120720744031357</v>
      </c>
      <c r="D39" s="515">
        <v>696.651</v>
      </c>
      <c r="E39" s="516">
        <f>(B39/D39-1)</f>
        <v>-0.057055828528201236</v>
      </c>
      <c r="F39" s="517">
        <v>1410.459</v>
      </c>
      <c r="G39" s="514">
        <f t="shared" si="9"/>
        <v>0.01942725064801854</v>
      </c>
      <c r="H39" s="532">
        <v>1021.706</v>
      </c>
      <c r="I39" s="516">
        <f>(F39/H39-1)</f>
        <v>0.3804939972947208</v>
      </c>
      <c r="J39" s="518"/>
    </row>
    <row r="40" spans="1:10" ht="15.75" customHeight="1">
      <c r="A40" s="512" t="s">
        <v>250</v>
      </c>
      <c r="B40" s="513">
        <v>153.59900000000002</v>
      </c>
      <c r="C40" s="514">
        <f t="shared" si="8"/>
        <v>0.004237040454317415</v>
      </c>
      <c r="D40" s="515">
        <v>344.715</v>
      </c>
      <c r="E40" s="516">
        <f>(B40/D40-1)</f>
        <v>-0.554417417286744</v>
      </c>
      <c r="F40" s="517">
        <v>225.185</v>
      </c>
      <c r="G40" s="514">
        <f t="shared" si="9"/>
        <v>0.003101632473665704</v>
      </c>
      <c r="H40" s="532">
        <v>707.154</v>
      </c>
      <c r="I40" s="516">
        <f>(F40/H40-1)</f>
        <v>-0.6815615834740382</v>
      </c>
      <c r="J40" s="518"/>
    </row>
    <row r="41" spans="1:10" ht="15.75" customHeight="1" thickBot="1">
      <c r="A41" s="512" t="s">
        <v>198</v>
      </c>
      <c r="B41" s="513">
        <v>99.018</v>
      </c>
      <c r="C41" s="514">
        <f t="shared" si="8"/>
        <v>0.0027314192911776884</v>
      </c>
      <c r="D41" s="515">
        <v>198.346</v>
      </c>
      <c r="E41" s="516">
        <f>(B41/D41-1)</f>
        <v>-0.5007814626965</v>
      </c>
      <c r="F41" s="517">
        <v>180.795</v>
      </c>
      <c r="G41" s="514">
        <f t="shared" si="9"/>
        <v>0.002490217568116841</v>
      </c>
      <c r="H41" s="532">
        <v>476.9020000000001</v>
      </c>
      <c r="I41" s="516">
        <f>(F41/H41-1)</f>
        <v>-0.6208969557686905</v>
      </c>
      <c r="J41" s="518"/>
    </row>
    <row r="42" spans="1:10" ht="15.75" customHeight="1" thickBot="1">
      <c r="A42" s="533" t="s">
        <v>251</v>
      </c>
      <c r="B42" s="534">
        <v>40.556</v>
      </c>
      <c r="C42" s="535">
        <f t="shared" si="8"/>
        <v>0.0011187404388394264</v>
      </c>
      <c r="D42" s="536">
        <v>43.438</v>
      </c>
      <c r="E42" s="537">
        <f>(B42/D42-1)</f>
        <v>-0.06634743772733565</v>
      </c>
      <c r="F42" s="534">
        <v>83.08599999999998</v>
      </c>
      <c r="G42" s="535">
        <f t="shared" si="9"/>
        <v>0.0011444023167928087</v>
      </c>
      <c r="H42" s="536">
        <v>73.67099999999999</v>
      </c>
      <c r="I42" s="537">
        <f>(F42/H42-1)</f>
        <v>0.12779791233999793</v>
      </c>
      <c r="J42" s="518"/>
    </row>
    <row r="43" ht="15">
      <c r="A43" s="19" t="s">
        <v>285</v>
      </c>
    </row>
    <row r="44" ht="15">
      <c r="A44" s="19" t="s">
        <v>118</v>
      </c>
    </row>
  </sheetData>
  <sheetProtection/>
  <mergeCells count="4">
    <mergeCell ref="B2:E2"/>
    <mergeCell ref="F2:I2"/>
    <mergeCell ref="A2:A3"/>
    <mergeCell ref="A1:I1"/>
  </mergeCells>
  <conditionalFormatting sqref="G2:G3 C2:C3 I1:I65536 E1:E65536">
    <cfRule type="cellIs" priority="1" dxfId="0" operator="lessThan" stopIfTrue="1">
      <formula>0</formula>
    </cfRule>
  </conditionalFormatting>
  <printOptions/>
  <pageMargins left="0.23" right="0.24" top="0.26" bottom="0.2" header="0.25" footer="0.18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N32" sqref="N32:O32"/>
    </sheetView>
  </sheetViews>
  <sheetFormatPr defaultColWidth="9.140625" defaultRowHeight="12.75"/>
  <cols>
    <col min="1" max="1" width="25.28125" style="538" customWidth="1"/>
    <col min="2" max="2" width="8.421875" style="538" bestFit="1" customWidth="1"/>
    <col min="3" max="3" width="9.28125" style="538" bestFit="1" customWidth="1"/>
    <col min="4" max="4" width="8.421875" style="538" customWidth="1"/>
    <col min="5" max="5" width="10.8515625" style="538" bestFit="1" customWidth="1"/>
    <col min="6" max="6" width="8.421875" style="538" bestFit="1" customWidth="1"/>
    <col min="7" max="7" width="9.28125" style="538" bestFit="1" customWidth="1"/>
    <col min="8" max="8" width="8.421875" style="538" bestFit="1" customWidth="1"/>
    <col min="9" max="9" width="10.421875" style="538" bestFit="1" customWidth="1"/>
    <col min="10" max="10" width="10.421875" style="538" customWidth="1"/>
    <col min="11" max="11" width="9.8515625" style="538" customWidth="1"/>
    <col min="12" max="12" width="9.57421875" style="538" customWidth="1"/>
    <col min="13" max="13" width="10.8515625" style="538" bestFit="1" customWidth="1"/>
    <col min="14" max="14" width="9.57421875" style="538" customWidth="1"/>
    <col min="15" max="15" width="11.00390625" style="538" customWidth="1"/>
    <col min="16" max="16" width="10.421875" style="538" customWidth="1"/>
    <col min="17" max="17" width="10.421875" style="538" bestFit="1" customWidth="1"/>
    <col min="18" max="16384" width="9.140625" style="538" customWidth="1"/>
  </cols>
  <sheetData>
    <row r="1" spans="1:17" ht="30" customHeight="1" thickBot="1">
      <c r="A1" s="837" t="s">
        <v>286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9"/>
    </row>
    <row r="2" spans="1:17" ht="15.75" customHeight="1" thickBot="1">
      <c r="A2" s="840" t="s">
        <v>254</v>
      </c>
      <c r="B2" s="834" t="s">
        <v>2</v>
      </c>
      <c r="C2" s="835"/>
      <c r="D2" s="835"/>
      <c r="E2" s="835"/>
      <c r="F2" s="835"/>
      <c r="G2" s="835"/>
      <c r="H2" s="835"/>
      <c r="I2" s="836"/>
      <c r="J2" s="834" t="s">
        <v>3</v>
      </c>
      <c r="K2" s="835"/>
      <c r="L2" s="835"/>
      <c r="M2" s="835"/>
      <c r="N2" s="835"/>
      <c r="O2" s="835"/>
      <c r="P2" s="835"/>
      <c r="Q2" s="836"/>
    </row>
    <row r="3" spans="1:17" s="539" customFormat="1" ht="26.25" customHeight="1">
      <c r="A3" s="841"/>
      <c r="B3" s="845" t="s">
        <v>4</v>
      </c>
      <c r="C3" s="846"/>
      <c r="D3" s="846"/>
      <c r="E3" s="843" t="s">
        <v>5</v>
      </c>
      <c r="F3" s="845" t="s">
        <v>6</v>
      </c>
      <c r="G3" s="846"/>
      <c r="H3" s="846"/>
      <c r="I3" s="849" t="s">
        <v>7</v>
      </c>
      <c r="J3" s="847" t="s">
        <v>8</v>
      </c>
      <c r="K3" s="848"/>
      <c r="L3" s="848"/>
      <c r="M3" s="843" t="s">
        <v>5</v>
      </c>
      <c r="N3" s="847" t="s">
        <v>9</v>
      </c>
      <c r="O3" s="848"/>
      <c r="P3" s="848"/>
      <c r="Q3" s="843" t="s">
        <v>7</v>
      </c>
    </row>
    <row r="4" spans="1:17" s="542" customFormat="1" ht="15.75" thickBot="1">
      <c r="A4" s="842"/>
      <c r="B4" s="540" t="s">
        <v>10</v>
      </c>
      <c r="C4" s="541" t="s">
        <v>11</v>
      </c>
      <c r="D4" s="541" t="s">
        <v>12</v>
      </c>
      <c r="E4" s="844"/>
      <c r="F4" s="540" t="s">
        <v>10</v>
      </c>
      <c r="G4" s="541" t="s">
        <v>11</v>
      </c>
      <c r="H4" s="541" t="s">
        <v>12</v>
      </c>
      <c r="I4" s="850"/>
      <c r="J4" s="540" t="s">
        <v>10</v>
      </c>
      <c r="K4" s="541" t="s">
        <v>11</v>
      </c>
      <c r="L4" s="541" t="s">
        <v>12</v>
      </c>
      <c r="M4" s="844"/>
      <c r="N4" s="540" t="s">
        <v>10</v>
      </c>
      <c r="O4" s="541" t="s">
        <v>11</v>
      </c>
      <c r="P4" s="541" t="s">
        <v>12</v>
      </c>
      <c r="Q4" s="844"/>
    </row>
    <row r="5" spans="1:17" s="549" customFormat="1" ht="18" customHeight="1" thickBot="1">
      <c r="A5" s="543" t="s">
        <v>13</v>
      </c>
      <c r="B5" s="544">
        <f>B6+B10+B17+B23+B28+B32</f>
        <v>24124.997000000003</v>
      </c>
      <c r="C5" s="545">
        <f>C6+C10+C17+C23+C28+C32</f>
        <v>12126.486</v>
      </c>
      <c r="D5" s="546">
        <f aca="true" t="shared" si="0" ref="D5:D11">C5+B5</f>
        <v>36251.48300000001</v>
      </c>
      <c r="E5" s="547">
        <f aca="true" t="shared" si="1" ref="E5:E32">D5/$D$5</f>
        <v>1</v>
      </c>
      <c r="F5" s="544">
        <f>F6+F10+F17+F23+F28+F32</f>
        <v>31851.070999999996</v>
      </c>
      <c r="G5" s="545">
        <f>G6+G10+G17+G23+G28+G32</f>
        <v>16198.118999999999</v>
      </c>
      <c r="H5" s="546">
        <f aca="true" t="shared" si="2" ref="H5:H11">G5+F5</f>
        <v>48049.189999999995</v>
      </c>
      <c r="I5" s="548">
        <f>IF(ISERROR(D5/H5-1),"         /0",(D5/H5-1))</f>
        <v>-0.2455339413630071</v>
      </c>
      <c r="J5" s="544">
        <f>J6+J10+J17+J23+J28+J32</f>
        <v>48994.581</v>
      </c>
      <c r="K5" s="545">
        <f>K6+K10+K17+K23+K28+K32</f>
        <v>23607.509000000005</v>
      </c>
      <c r="L5" s="546">
        <f aca="true" t="shared" si="3" ref="L5:L11">K5+J5</f>
        <v>72602.09</v>
      </c>
      <c r="M5" s="547">
        <f aca="true" t="shared" si="4" ref="M5:M32">L5/$L$5</f>
        <v>1</v>
      </c>
      <c r="N5" s="544">
        <f>N6+N10+N17+N23+N28+N32</f>
        <v>59588.039</v>
      </c>
      <c r="O5" s="545">
        <f>O6+O10+O17+O23+O28+O32</f>
        <v>31167.678</v>
      </c>
      <c r="P5" s="546">
        <f aca="true" t="shared" si="5" ref="P5:P11">O5+N5</f>
        <v>90755.717</v>
      </c>
      <c r="Q5" s="548">
        <f aca="true" t="shared" si="6" ref="Q5:Q16">IF(ISERROR(L5/P5-1),"         /0",(L5/P5-1))</f>
        <v>-0.20002736576914493</v>
      </c>
    </row>
    <row r="6" spans="1:17" s="555" customFormat="1" ht="18" customHeight="1">
      <c r="A6" s="550" t="s">
        <v>255</v>
      </c>
      <c r="B6" s="551">
        <f>SUM(B7:B9)</f>
        <v>15143.902</v>
      </c>
      <c r="C6" s="552">
        <f>SUM(C7:C9)</f>
        <v>5833.172</v>
      </c>
      <c r="D6" s="552">
        <f t="shared" si="0"/>
        <v>20977.074</v>
      </c>
      <c r="E6" s="553">
        <f t="shared" si="1"/>
        <v>0.5786542305041699</v>
      </c>
      <c r="F6" s="551">
        <f>SUM(F7:F9)</f>
        <v>19890.777</v>
      </c>
      <c r="G6" s="552">
        <f>SUM(G7:G9)</f>
        <v>7721.690999999999</v>
      </c>
      <c r="H6" s="552">
        <f t="shared" si="2"/>
        <v>27612.467999999997</v>
      </c>
      <c r="I6" s="554">
        <f aca="true" t="shared" si="7" ref="I6:I11">IF(ISERROR(D6/H6-1),"         /0",(D6/H6-1))</f>
        <v>-0.24030427124442466</v>
      </c>
      <c r="J6" s="551">
        <f>SUM(J7:J9)</f>
        <v>32355.157999999996</v>
      </c>
      <c r="K6" s="552">
        <f>SUM(K7:K9)</f>
        <v>11634.856000000003</v>
      </c>
      <c r="L6" s="552">
        <f t="shared" si="3"/>
        <v>43990.013999999996</v>
      </c>
      <c r="M6" s="553">
        <f t="shared" si="4"/>
        <v>0.6059056151138349</v>
      </c>
      <c r="N6" s="551">
        <f>SUM(N7:N9)</f>
        <v>38176.293000000005</v>
      </c>
      <c r="O6" s="552">
        <f>SUM(O7:O9)</f>
        <v>15226.34</v>
      </c>
      <c r="P6" s="552">
        <f t="shared" si="5"/>
        <v>53402.633</v>
      </c>
      <c r="Q6" s="554">
        <f t="shared" si="6"/>
        <v>-0.17625758265514746</v>
      </c>
    </row>
    <row r="7" spans="1:17" ht="18" customHeight="1">
      <c r="A7" s="556" t="s">
        <v>256</v>
      </c>
      <c r="B7" s="557">
        <v>14787.379</v>
      </c>
      <c r="C7" s="558">
        <v>5500.941</v>
      </c>
      <c r="D7" s="558">
        <f t="shared" si="0"/>
        <v>20288.32</v>
      </c>
      <c r="E7" s="559">
        <f t="shared" si="1"/>
        <v>0.5596548974286099</v>
      </c>
      <c r="F7" s="557">
        <v>19492.676</v>
      </c>
      <c r="G7" s="558">
        <v>7469.953999999999</v>
      </c>
      <c r="H7" s="558">
        <f t="shared" si="2"/>
        <v>26962.629999999997</v>
      </c>
      <c r="I7" s="560">
        <f t="shared" si="7"/>
        <v>-0.24753927936555142</v>
      </c>
      <c r="J7" s="557">
        <v>31748.152</v>
      </c>
      <c r="K7" s="558">
        <v>11005.296000000002</v>
      </c>
      <c r="L7" s="558">
        <f t="shared" si="3"/>
        <v>42753.448000000004</v>
      </c>
      <c r="M7" s="559">
        <f t="shared" si="4"/>
        <v>0.5888735159001622</v>
      </c>
      <c r="N7" s="558">
        <v>37483.06300000001</v>
      </c>
      <c r="O7" s="558">
        <v>14951.023</v>
      </c>
      <c r="P7" s="558">
        <f t="shared" si="5"/>
        <v>52434.08600000001</v>
      </c>
      <c r="Q7" s="560">
        <f t="shared" si="6"/>
        <v>-0.18462490220579042</v>
      </c>
    </row>
    <row r="8" spans="1:17" ht="18" customHeight="1">
      <c r="A8" s="556" t="s">
        <v>258</v>
      </c>
      <c r="B8" s="557">
        <v>241.401</v>
      </c>
      <c r="C8" s="558">
        <v>309.389</v>
      </c>
      <c r="D8" s="558">
        <f t="shared" si="0"/>
        <v>550.79</v>
      </c>
      <c r="E8" s="559">
        <f t="shared" si="1"/>
        <v>0.01519358532173704</v>
      </c>
      <c r="F8" s="557">
        <v>302.699</v>
      </c>
      <c r="G8" s="558">
        <v>136.415</v>
      </c>
      <c r="H8" s="558">
        <f t="shared" si="2"/>
        <v>439.11400000000003</v>
      </c>
      <c r="I8" s="560">
        <f t="shared" si="7"/>
        <v>0.25432120132812863</v>
      </c>
      <c r="J8" s="557">
        <v>394.656</v>
      </c>
      <c r="K8" s="558">
        <v>589.2370000000001</v>
      </c>
      <c r="L8" s="558">
        <f t="shared" si="3"/>
        <v>983.893</v>
      </c>
      <c r="M8" s="559">
        <f t="shared" si="4"/>
        <v>0.013551855049902835</v>
      </c>
      <c r="N8" s="558">
        <v>466.87100000000004</v>
      </c>
      <c r="O8" s="558">
        <v>141.617</v>
      </c>
      <c r="P8" s="558">
        <f t="shared" si="5"/>
        <v>608.488</v>
      </c>
      <c r="Q8" s="560">
        <f t="shared" si="6"/>
        <v>0.6169472528628337</v>
      </c>
    </row>
    <row r="9" spans="1:17" ht="18" customHeight="1" thickBot="1">
      <c r="A9" s="561" t="s">
        <v>257</v>
      </c>
      <c r="B9" s="562">
        <v>115.122</v>
      </c>
      <c r="C9" s="563">
        <v>22.842</v>
      </c>
      <c r="D9" s="563">
        <f t="shared" si="0"/>
        <v>137.964</v>
      </c>
      <c r="E9" s="564">
        <f t="shared" si="1"/>
        <v>0.0038057477538229255</v>
      </c>
      <c r="F9" s="562">
        <v>95.40199999999999</v>
      </c>
      <c r="G9" s="563">
        <v>115.322</v>
      </c>
      <c r="H9" s="563">
        <f t="shared" si="2"/>
        <v>210.724</v>
      </c>
      <c r="I9" s="560">
        <f t="shared" si="7"/>
        <v>-0.34528577665572024</v>
      </c>
      <c r="J9" s="562">
        <v>212.35</v>
      </c>
      <c r="K9" s="563">
        <v>40.323</v>
      </c>
      <c r="L9" s="563">
        <f t="shared" si="3"/>
        <v>252.673</v>
      </c>
      <c r="M9" s="564">
        <f t="shared" si="4"/>
        <v>0.003480244163769941</v>
      </c>
      <c r="N9" s="563">
        <v>226.35899999999998</v>
      </c>
      <c r="O9" s="563">
        <v>133.7</v>
      </c>
      <c r="P9" s="563">
        <f t="shared" si="5"/>
        <v>360.05899999999997</v>
      </c>
      <c r="Q9" s="560">
        <f t="shared" si="6"/>
        <v>-0.2982455653101297</v>
      </c>
    </row>
    <row r="10" spans="1:17" s="555" customFormat="1" ht="18" customHeight="1">
      <c r="A10" s="550" t="s">
        <v>222</v>
      </c>
      <c r="B10" s="551">
        <f>SUM(B11:B16)</f>
        <v>2703.885</v>
      </c>
      <c r="C10" s="552">
        <f>SUM(C11:C16)</f>
        <v>3523.73</v>
      </c>
      <c r="D10" s="552">
        <f t="shared" si="0"/>
        <v>6227.615</v>
      </c>
      <c r="E10" s="553">
        <f t="shared" si="1"/>
        <v>0.17178924790469946</v>
      </c>
      <c r="F10" s="551">
        <f>SUM(F11:F16)</f>
        <v>4521.607</v>
      </c>
      <c r="G10" s="552">
        <f>SUM(G11:G16)</f>
        <v>4422.092</v>
      </c>
      <c r="H10" s="552">
        <f t="shared" si="2"/>
        <v>8943.699</v>
      </c>
      <c r="I10" s="554">
        <f t="shared" si="7"/>
        <v>-0.30368687497197755</v>
      </c>
      <c r="J10" s="551">
        <f>SUM(J11:J16)</f>
        <v>5195.64</v>
      </c>
      <c r="K10" s="552">
        <f>SUM(K11:K16)</f>
        <v>6875.067</v>
      </c>
      <c r="L10" s="552">
        <f t="shared" si="3"/>
        <v>12070.707</v>
      </c>
      <c r="M10" s="553">
        <f t="shared" si="4"/>
        <v>0.16625839559164207</v>
      </c>
      <c r="N10" s="551">
        <f>SUM(N11:N16)</f>
        <v>7748.558</v>
      </c>
      <c r="O10" s="552">
        <f>SUM(O11:O16)</f>
        <v>8074.608</v>
      </c>
      <c r="P10" s="552">
        <f t="shared" si="5"/>
        <v>15823.166000000001</v>
      </c>
      <c r="Q10" s="554">
        <f t="shared" si="6"/>
        <v>-0.23714969557925392</v>
      </c>
    </row>
    <row r="11" spans="1:17" ht="18" customHeight="1">
      <c r="A11" s="565" t="s">
        <v>259</v>
      </c>
      <c r="B11" s="566">
        <v>1218.976</v>
      </c>
      <c r="C11" s="567">
        <v>600.775</v>
      </c>
      <c r="D11" s="567">
        <f t="shared" si="0"/>
        <v>1819.7510000000002</v>
      </c>
      <c r="E11" s="568">
        <f t="shared" si="1"/>
        <v>0.05019797396978214</v>
      </c>
      <c r="F11" s="566">
        <v>2247.591</v>
      </c>
      <c r="G11" s="567">
        <v>911.7259999999999</v>
      </c>
      <c r="H11" s="567">
        <f t="shared" si="2"/>
        <v>3159.317</v>
      </c>
      <c r="I11" s="569">
        <f t="shared" si="7"/>
        <v>-0.424004935243915</v>
      </c>
      <c r="J11" s="566">
        <v>2216.385</v>
      </c>
      <c r="K11" s="567">
        <v>1115.8129999999999</v>
      </c>
      <c r="L11" s="567">
        <f t="shared" si="3"/>
        <v>3332.1980000000003</v>
      </c>
      <c r="M11" s="568">
        <f t="shared" si="4"/>
        <v>0.04589672280784204</v>
      </c>
      <c r="N11" s="567">
        <v>3580.8920000000003</v>
      </c>
      <c r="O11" s="567">
        <v>1335.9509999999998</v>
      </c>
      <c r="P11" s="567">
        <f t="shared" si="5"/>
        <v>4916.843</v>
      </c>
      <c r="Q11" s="569">
        <f t="shared" si="6"/>
        <v>-0.32228911925802783</v>
      </c>
    </row>
    <row r="12" spans="1:17" ht="18" customHeight="1">
      <c r="A12" s="565" t="s">
        <v>261</v>
      </c>
      <c r="B12" s="566">
        <v>720.4459999999999</v>
      </c>
      <c r="C12" s="567">
        <v>1063.2359999999999</v>
      </c>
      <c r="D12" s="567">
        <f aca="true" t="shared" si="8" ref="D12:D22">C12+B12</f>
        <v>1783.6819999999998</v>
      </c>
      <c r="E12" s="568">
        <f t="shared" si="1"/>
        <v>0.04920300777764042</v>
      </c>
      <c r="F12" s="566">
        <v>1207.864</v>
      </c>
      <c r="G12" s="567">
        <v>1638.196</v>
      </c>
      <c r="H12" s="567">
        <f>G12+F12</f>
        <v>2846.06</v>
      </c>
      <c r="I12" s="569">
        <f aca="true" t="shared" si="9" ref="I12:I19">IF(ISERROR(D12/H12-1),"         /0",(D12/H12-1))</f>
        <v>-0.373280254105676</v>
      </c>
      <c r="J12" s="566">
        <v>1547.2579999999998</v>
      </c>
      <c r="K12" s="567">
        <v>2015.2420000000002</v>
      </c>
      <c r="L12" s="567">
        <f>K12+J12</f>
        <v>3562.5</v>
      </c>
      <c r="M12" s="568">
        <f t="shared" si="4"/>
        <v>0.049068835346200095</v>
      </c>
      <c r="N12" s="567">
        <v>1935.4590000000003</v>
      </c>
      <c r="O12" s="567">
        <v>2771.2039999999997</v>
      </c>
      <c r="P12" s="567">
        <f>O12+N12</f>
        <v>4706.6630000000005</v>
      </c>
      <c r="Q12" s="569">
        <f t="shared" si="6"/>
        <v>-0.24309431119245217</v>
      </c>
    </row>
    <row r="13" spans="1:17" ht="18" customHeight="1">
      <c r="A13" s="565" t="s">
        <v>260</v>
      </c>
      <c r="B13" s="566">
        <v>479.24800000000005</v>
      </c>
      <c r="C13" s="567">
        <v>577.201</v>
      </c>
      <c r="D13" s="567">
        <f>C13+B13</f>
        <v>1056.449</v>
      </c>
      <c r="E13" s="568">
        <f t="shared" si="1"/>
        <v>0.029142228471039373</v>
      </c>
      <c r="F13" s="566">
        <v>775.643</v>
      </c>
      <c r="G13" s="567">
        <v>644.119</v>
      </c>
      <c r="H13" s="567">
        <f>G13+F13</f>
        <v>1419.7620000000002</v>
      </c>
      <c r="I13" s="569">
        <f t="shared" si="9"/>
        <v>-0.2558971151502858</v>
      </c>
      <c r="J13" s="566">
        <v>882.938</v>
      </c>
      <c r="K13" s="567">
        <v>1310.405</v>
      </c>
      <c r="L13" s="567">
        <f>K13+J13</f>
        <v>2193.343</v>
      </c>
      <c r="M13" s="568">
        <f t="shared" si="4"/>
        <v>0.030210466392909623</v>
      </c>
      <c r="N13" s="567">
        <v>1702.32</v>
      </c>
      <c r="O13" s="567">
        <v>1184.09</v>
      </c>
      <c r="P13" s="567">
        <f>O13+N13</f>
        <v>2886.41</v>
      </c>
      <c r="Q13" s="569">
        <f>IF(ISERROR(L13/P13-1),"         /0",(L13/P13-1))</f>
        <v>-0.24011384384061862</v>
      </c>
    </row>
    <row r="14" spans="1:17" ht="18" customHeight="1">
      <c r="A14" s="565" t="s">
        <v>262</v>
      </c>
      <c r="B14" s="566">
        <v>120.02099999999999</v>
      </c>
      <c r="C14" s="567">
        <v>845.201</v>
      </c>
      <c r="D14" s="567">
        <f t="shared" si="8"/>
        <v>965.222</v>
      </c>
      <c r="E14" s="568">
        <f t="shared" si="1"/>
        <v>0.02662572452553182</v>
      </c>
      <c r="F14" s="566">
        <v>91.535</v>
      </c>
      <c r="G14" s="567">
        <v>681.308</v>
      </c>
      <c r="H14" s="567">
        <f>G14+F14</f>
        <v>772.843</v>
      </c>
      <c r="I14" s="569">
        <f t="shared" si="9"/>
        <v>0.24892377882700623</v>
      </c>
      <c r="J14" s="566">
        <v>198.196</v>
      </c>
      <c r="K14" s="567">
        <v>1447.81</v>
      </c>
      <c r="L14" s="567">
        <f>K14+J14</f>
        <v>1646.0059999999999</v>
      </c>
      <c r="M14" s="568">
        <f t="shared" si="4"/>
        <v>0.022671606285714362</v>
      </c>
      <c r="N14" s="567">
        <v>164.15</v>
      </c>
      <c r="O14" s="567">
        <v>1726.977</v>
      </c>
      <c r="P14" s="567">
        <f>O14+N14</f>
        <v>1891.1270000000002</v>
      </c>
      <c r="Q14" s="569">
        <f t="shared" si="6"/>
        <v>-0.12961636103762486</v>
      </c>
    </row>
    <row r="15" spans="1:17" ht="18" customHeight="1">
      <c r="A15" s="565" t="s">
        <v>264</v>
      </c>
      <c r="B15" s="566">
        <v>108.865</v>
      </c>
      <c r="C15" s="567">
        <v>228.00900000000001</v>
      </c>
      <c r="D15" s="567">
        <f>C15+B15</f>
        <v>336.874</v>
      </c>
      <c r="E15" s="568">
        <f t="shared" si="1"/>
        <v>0.009292695694683717</v>
      </c>
      <c r="F15" s="566">
        <v>105.68</v>
      </c>
      <c r="G15" s="567">
        <v>193.695</v>
      </c>
      <c r="H15" s="567">
        <f>G15+F15</f>
        <v>299.375</v>
      </c>
      <c r="I15" s="569">
        <f t="shared" si="9"/>
        <v>0.12525762004175367</v>
      </c>
      <c r="J15" s="566">
        <v>218.80800000000002</v>
      </c>
      <c r="K15" s="567">
        <v>463.971</v>
      </c>
      <c r="L15" s="567">
        <f>K15+J15</f>
        <v>682.779</v>
      </c>
      <c r="M15" s="568">
        <f t="shared" si="4"/>
        <v>0.009404398688798077</v>
      </c>
      <c r="N15" s="567">
        <v>192.725</v>
      </c>
      <c r="O15" s="567">
        <v>444.786</v>
      </c>
      <c r="P15" s="567">
        <f>O15+N15</f>
        <v>637.511</v>
      </c>
      <c r="Q15" s="569">
        <f t="shared" si="6"/>
        <v>0.07100740222521651</v>
      </c>
    </row>
    <row r="16" spans="1:17" ht="18" customHeight="1">
      <c r="A16" s="565" t="s">
        <v>60</v>
      </c>
      <c r="B16" s="566">
        <v>56.32900000000001</v>
      </c>
      <c r="C16" s="567">
        <v>209.30800000000002</v>
      </c>
      <c r="D16" s="567">
        <f t="shared" si="8"/>
        <v>265.63700000000006</v>
      </c>
      <c r="E16" s="568">
        <f t="shared" si="1"/>
        <v>0.007327617466022011</v>
      </c>
      <c r="F16" s="566">
        <v>93.294</v>
      </c>
      <c r="G16" s="567">
        <v>353.048</v>
      </c>
      <c r="H16" s="567">
        <f>G16+F16</f>
        <v>446.342</v>
      </c>
      <c r="I16" s="569">
        <f t="shared" si="9"/>
        <v>-0.40485771000712445</v>
      </c>
      <c r="J16" s="566">
        <v>132.055</v>
      </c>
      <c r="K16" s="567">
        <v>521.8260000000001</v>
      </c>
      <c r="L16" s="567">
        <f>K16+J16</f>
        <v>653.8810000000001</v>
      </c>
      <c r="M16" s="568">
        <f t="shared" si="4"/>
        <v>0.00900636607017787</v>
      </c>
      <c r="N16" s="567">
        <v>173.012</v>
      </c>
      <c r="O16" s="567">
        <v>611.6</v>
      </c>
      <c r="P16" s="567">
        <f>O16+N16</f>
        <v>784.6120000000001</v>
      </c>
      <c r="Q16" s="569">
        <f t="shared" si="6"/>
        <v>-0.166618659923631</v>
      </c>
    </row>
    <row r="17" spans="1:17" s="555" customFormat="1" ht="18" customHeight="1">
      <c r="A17" s="570" t="s">
        <v>233</v>
      </c>
      <c r="B17" s="571">
        <f>SUM(B18:B22)</f>
        <v>2721.793</v>
      </c>
      <c r="C17" s="572">
        <f>SUM(C18:C22)</f>
        <v>662.0930000000001</v>
      </c>
      <c r="D17" s="572">
        <f>C17+B17</f>
        <v>3383.8860000000004</v>
      </c>
      <c r="E17" s="573">
        <f t="shared" si="1"/>
        <v>0.09334476054400312</v>
      </c>
      <c r="F17" s="571">
        <f>SUM(F18:F22)</f>
        <v>3090.6849999999995</v>
      </c>
      <c r="G17" s="572">
        <f>SUM(G18:G22)</f>
        <v>864.5699999999999</v>
      </c>
      <c r="H17" s="572">
        <f aca="true" t="shared" si="10" ref="H17:H22">G17+F17</f>
        <v>3955.254999999999</v>
      </c>
      <c r="I17" s="574">
        <f t="shared" si="9"/>
        <v>-0.14445819548929184</v>
      </c>
      <c r="J17" s="571">
        <f>SUM(J18:J22)</f>
        <v>4891.485</v>
      </c>
      <c r="K17" s="572">
        <f>SUM(K18:K22)</f>
        <v>1158.169</v>
      </c>
      <c r="L17" s="572">
        <f aca="true" t="shared" si="11" ref="L17:L22">K17+J17</f>
        <v>6049.6539999999995</v>
      </c>
      <c r="M17" s="573">
        <f t="shared" si="4"/>
        <v>0.08332616870946828</v>
      </c>
      <c r="N17" s="571">
        <f>SUM(N18:N22)</f>
        <v>5502.545</v>
      </c>
      <c r="O17" s="572">
        <f>SUM(O18:O22)</f>
        <v>2010.784</v>
      </c>
      <c r="P17" s="572">
        <f aca="true" t="shared" si="12" ref="P17:P22">O17+N17</f>
        <v>7513.329</v>
      </c>
      <c r="Q17" s="575">
        <f aca="true" t="shared" si="13" ref="Q17:Q32">IF(ISERROR(L17/P17-1),"         /0",(L17/P17-1))</f>
        <v>-0.19481044953575177</v>
      </c>
    </row>
    <row r="18" spans="1:17" ht="18" customHeight="1">
      <c r="A18" s="565" t="s">
        <v>287</v>
      </c>
      <c r="B18" s="566">
        <v>1517.016</v>
      </c>
      <c r="C18" s="567"/>
      <c r="D18" s="567">
        <f t="shared" si="8"/>
        <v>1517.016</v>
      </c>
      <c r="E18" s="568">
        <f t="shared" si="1"/>
        <v>0.04184700526596387</v>
      </c>
      <c r="F18" s="566">
        <v>1536.9959999999999</v>
      </c>
      <c r="G18" s="567"/>
      <c r="H18" s="567">
        <f t="shared" si="10"/>
        <v>1536.9959999999999</v>
      </c>
      <c r="I18" s="569">
        <f t="shared" si="9"/>
        <v>-0.01299938321244809</v>
      </c>
      <c r="J18" s="566">
        <v>2745.396</v>
      </c>
      <c r="K18" s="567"/>
      <c r="L18" s="567">
        <f t="shared" si="11"/>
        <v>2745.396</v>
      </c>
      <c r="M18" s="568">
        <f t="shared" si="4"/>
        <v>0.03781428330782213</v>
      </c>
      <c r="N18" s="566">
        <v>2765.043</v>
      </c>
      <c r="O18" s="567">
        <v>511.678</v>
      </c>
      <c r="P18" s="567">
        <f t="shared" si="12"/>
        <v>3276.721</v>
      </c>
      <c r="Q18" s="569">
        <f t="shared" si="13"/>
        <v>-0.1621514312631438</v>
      </c>
    </row>
    <row r="19" spans="1:17" ht="18" customHeight="1">
      <c r="A19" s="565" t="s">
        <v>265</v>
      </c>
      <c r="B19" s="566">
        <v>212.844</v>
      </c>
      <c r="C19" s="567">
        <v>394.531</v>
      </c>
      <c r="D19" s="567">
        <f t="shared" si="8"/>
        <v>607.375</v>
      </c>
      <c r="E19" s="568">
        <f t="shared" si="1"/>
        <v>0.016754486981953257</v>
      </c>
      <c r="F19" s="566">
        <v>295.46</v>
      </c>
      <c r="G19" s="567">
        <v>553.419</v>
      </c>
      <c r="H19" s="567">
        <f>G19+F19</f>
        <v>848.8789999999999</v>
      </c>
      <c r="I19" s="569">
        <f t="shared" si="9"/>
        <v>-0.2844975550107848</v>
      </c>
      <c r="J19" s="566">
        <v>438.205</v>
      </c>
      <c r="K19" s="567">
        <v>684.2310000000001</v>
      </c>
      <c r="L19" s="567">
        <f>K19+J19</f>
        <v>1122.4360000000001</v>
      </c>
      <c r="M19" s="568">
        <f t="shared" si="4"/>
        <v>0.015460105900532619</v>
      </c>
      <c r="N19" s="566">
        <v>571.6060000000001</v>
      </c>
      <c r="O19" s="567">
        <v>938.282</v>
      </c>
      <c r="P19" s="567">
        <f>O19+N19</f>
        <v>1509.8880000000001</v>
      </c>
      <c r="Q19" s="569">
        <f>IF(ISERROR(L19/P19-1),"         /0",(L19/P19-1))</f>
        <v>-0.25660976178365547</v>
      </c>
    </row>
    <row r="20" spans="1:17" ht="18" customHeight="1">
      <c r="A20" s="565" t="s">
        <v>267</v>
      </c>
      <c r="B20" s="566">
        <v>581.4789999999999</v>
      </c>
      <c r="C20" s="567">
        <v>0</v>
      </c>
      <c r="D20" s="567">
        <f t="shared" si="8"/>
        <v>581.4789999999999</v>
      </c>
      <c r="E20" s="568">
        <f t="shared" si="1"/>
        <v>0.016040143792186372</v>
      </c>
      <c r="F20" s="566">
        <v>836.56</v>
      </c>
      <c r="G20" s="567">
        <v>0</v>
      </c>
      <c r="H20" s="567">
        <f t="shared" si="10"/>
        <v>836.56</v>
      </c>
      <c r="I20" s="569">
        <f aca="true" t="shared" si="14" ref="I20:I32">IF(ISERROR(D20/H20-1),"         /0",(D20/H20-1))</f>
        <v>-0.30491656306780146</v>
      </c>
      <c r="J20" s="566">
        <v>996.8590000000002</v>
      </c>
      <c r="K20" s="567">
        <v>0</v>
      </c>
      <c r="L20" s="567">
        <f t="shared" si="11"/>
        <v>996.8590000000002</v>
      </c>
      <c r="M20" s="568">
        <f t="shared" si="4"/>
        <v>0.013730444950000753</v>
      </c>
      <c r="N20" s="566">
        <v>1384.1460000000002</v>
      </c>
      <c r="O20" s="567">
        <v>0</v>
      </c>
      <c r="P20" s="567">
        <f t="shared" si="12"/>
        <v>1384.1460000000002</v>
      </c>
      <c r="Q20" s="569">
        <f t="shared" si="13"/>
        <v>-0.2798021307000851</v>
      </c>
    </row>
    <row r="21" spans="1:17" ht="18" customHeight="1">
      <c r="A21" s="565" t="s">
        <v>288</v>
      </c>
      <c r="B21" s="566">
        <v>364.402</v>
      </c>
      <c r="C21" s="567">
        <v>45.461</v>
      </c>
      <c r="D21" s="567">
        <f t="shared" si="8"/>
        <v>409.863</v>
      </c>
      <c r="E21" s="568">
        <f t="shared" si="1"/>
        <v>0.011306102980669782</v>
      </c>
      <c r="F21" s="566">
        <v>342.606</v>
      </c>
      <c r="G21" s="567">
        <v>66.85</v>
      </c>
      <c r="H21" s="567">
        <f t="shared" si="10"/>
        <v>409.456</v>
      </c>
      <c r="I21" s="569">
        <f t="shared" si="14"/>
        <v>0.0009940017975069715</v>
      </c>
      <c r="J21" s="566">
        <v>623.008</v>
      </c>
      <c r="K21" s="567">
        <v>88.02199999999999</v>
      </c>
      <c r="L21" s="567">
        <f t="shared" si="11"/>
        <v>711.03</v>
      </c>
      <c r="M21" s="568">
        <f t="shared" si="4"/>
        <v>0.009793519718234008</v>
      </c>
      <c r="N21" s="566">
        <v>631.739</v>
      </c>
      <c r="O21" s="567">
        <v>108.49799999999999</v>
      </c>
      <c r="P21" s="567">
        <f t="shared" si="12"/>
        <v>740.2370000000001</v>
      </c>
      <c r="Q21" s="569">
        <f t="shared" si="13"/>
        <v>-0.039456282244740626</v>
      </c>
    </row>
    <row r="22" spans="1:17" ht="18" customHeight="1" thickBot="1">
      <c r="A22" s="565" t="s">
        <v>60</v>
      </c>
      <c r="B22" s="566">
        <v>46.052</v>
      </c>
      <c r="C22" s="567">
        <v>222.101</v>
      </c>
      <c r="D22" s="567">
        <f t="shared" si="8"/>
        <v>268.153</v>
      </c>
      <c r="E22" s="568">
        <f t="shared" si="1"/>
        <v>0.007397021523229821</v>
      </c>
      <c r="F22" s="566">
        <v>79.06300000000002</v>
      </c>
      <c r="G22" s="567">
        <v>244.301</v>
      </c>
      <c r="H22" s="567">
        <f t="shared" si="10"/>
        <v>323.36400000000003</v>
      </c>
      <c r="I22" s="569">
        <f t="shared" si="14"/>
        <v>-0.17073947625586028</v>
      </c>
      <c r="J22" s="566">
        <v>88.017</v>
      </c>
      <c r="K22" s="567">
        <v>385.916</v>
      </c>
      <c r="L22" s="567">
        <f t="shared" si="11"/>
        <v>473.933</v>
      </c>
      <c r="M22" s="568">
        <f t="shared" si="4"/>
        <v>0.006527814832878778</v>
      </c>
      <c r="N22" s="566">
        <v>150.011</v>
      </c>
      <c r="O22" s="567">
        <v>452.326</v>
      </c>
      <c r="P22" s="567">
        <f t="shared" si="12"/>
        <v>602.337</v>
      </c>
      <c r="Q22" s="569">
        <f t="shared" si="13"/>
        <v>-0.21317634480365644</v>
      </c>
    </row>
    <row r="23" spans="1:17" s="555" customFormat="1" ht="18" customHeight="1">
      <c r="A23" s="550" t="s">
        <v>268</v>
      </c>
      <c r="B23" s="551">
        <f>SUM(B24:B27)</f>
        <v>2292.5299999999997</v>
      </c>
      <c r="C23" s="552">
        <f>SUM(C24:C27)</f>
        <v>1401.294</v>
      </c>
      <c r="D23" s="552">
        <f aca="true" t="shared" si="15" ref="D23:D32">C23+B23</f>
        <v>3693.8239999999996</v>
      </c>
      <c r="E23" s="553">
        <f t="shared" si="1"/>
        <v>0.10189442456740318</v>
      </c>
      <c r="F23" s="551">
        <f>SUM(F24:F27)</f>
        <v>2428.864</v>
      </c>
      <c r="G23" s="552">
        <f>SUM(G24:G27)</f>
        <v>1853.179</v>
      </c>
      <c r="H23" s="552">
        <f aca="true" t="shared" si="16" ref="H23:H32">G23+F23</f>
        <v>4282.043</v>
      </c>
      <c r="I23" s="554">
        <f t="shared" si="14"/>
        <v>-0.13736877467134267</v>
      </c>
      <c r="J23" s="551">
        <f>SUM(J24:J27)</f>
        <v>4101.621999999999</v>
      </c>
      <c r="K23" s="552">
        <f>SUM(K24:K27)</f>
        <v>2574.712</v>
      </c>
      <c r="L23" s="552">
        <f aca="true" t="shared" si="17" ref="L23:L32">K23+J23</f>
        <v>6676.333999999999</v>
      </c>
      <c r="M23" s="553">
        <f t="shared" si="4"/>
        <v>0.09195787614378594</v>
      </c>
      <c r="N23" s="551">
        <f>SUM(N24:N27)</f>
        <v>4427.931</v>
      </c>
      <c r="O23" s="552">
        <f>SUM(O24:O27)</f>
        <v>3384.726</v>
      </c>
      <c r="P23" s="552">
        <f aca="true" t="shared" si="18" ref="P23:P32">O23+N23</f>
        <v>7812.656999999999</v>
      </c>
      <c r="Q23" s="554">
        <f t="shared" si="13"/>
        <v>-0.1454464211087214</v>
      </c>
    </row>
    <row r="24" spans="1:17" s="576" customFormat="1" ht="18" customHeight="1">
      <c r="A24" s="556" t="s">
        <v>269</v>
      </c>
      <c r="B24" s="557">
        <v>1341.213</v>
      </c>
      <c r="C24" s="558">
        <v>781.305</v>
      </c>
      <c r="D24" s="558">
        <f t="shared" si="15"/>
        <v>2122.518</v>
      </c>
      <c r="E24" s="559">
        <f t="shared" si="1"/>
        <v>0.05854982539610861</v>
      </c>
      <c r="F24" s="557">
        <v>1390.3609999999999</v>
      </c>
      <c r="G24" s="558">
        <v>839.2560000000002</v>
      </c>
      <c r="H24" s="558">
        <f t="shared" si="16"/>
        <v>2229.617</v>
      </c>
      <c r="I24" s="560">
        <f t="shared" si="14"/>
        <v>-0.048034707306232494</v>
      </c>
      <c r="J24" s="557">
        <v>2243.98</v>
      </c>
      <c r="K24" s="558">
        <v>1430.705</v>
      </c>
      <c r="L24" s="558">
        <f t="shared" si="17"/>
        <v>3674.685</v>
      </c>
      <c r="M24" s="559">
        <f t="shared" si="4"/>
        <v>0.050614038796954745</v>
      </c>
      <c r="N24" s="558">
        <v>2572.945</v>
      </c>
      <c r="O24" s="558">
        <v>1638.2790000000002</v>
      </c>
      <c r="P24" s="558">
        <f t="shared" si="18"/>
        <v>4211.224</v>
      </c>
      <c r="Q24" s="560">
        <f t="shared" si="13"/>
        <v>-0.12740690117647513</v>
      </c>
    </row>
    <row r="25" spans="1:17" s="576" customFormat="1" ht="18" customHeight="1">
      <c r="A25" s="556" t="s">
        <v>270</v>
      </c>
      <c r="B25" s="557">
        <v>711.867</v>
      </c>
      <c r="C25" s="558">
        <v>569.28</v>
      </c>
      <c r="D25" s="558">
        <f t="shared" si="15"/>
        <v>1281.147</v>
      </c>
      <c r="E25" s="559">
        <f t="shared" si="1"/>
        <v>0.035340540413201844</v>
      </c>
      <c r="F25" s="557">
        <v>632.816</v>
      </c>
      <c r="G25" s="558">
        <v>686.472</v>
      </c>
      <c r="H25" s="558">
        <f t="shared" si="16"/>
        <v>1319.288</v>
      </c>
      <c r="I25" s="560">
        <f>IF(ISERROR(D25/H25-1),"         /0",(D25/H25-1))</f>
        <v>-0.028910291005451505</v>
      </c>
      <c r="J25" s="557">
        <v>1459.139</v>
      </c>
      <c r="K25" s="558">
        <v>1063.358</v>
      </c>
      <c r="L25" s="558">
        <f t="shared" si="17"/>
        <v>2522.497</v>
      </c>
      <c r="M25" s="559">
        <f t="shared" si="4"/>
        <v>0.034744137531027</v>
      </c>
      <c r="N25" s="558">
        <v>1164.025</v>
      </c>
      <c r="O25" s="558">
        <v>1344.7830000000001</v>
      </c>
      <c r="P25" s="558">
        <f t="shared" si="18"/>
        <v>2508.808</v>
      </c>
      <c r="Q25" s="560">
        <f>IF(ISERROR(L25/P25-1),"         /0",(L25/P25-1))</f>
        <v>0.005456376095739346</v>
      </c>
    </row>
    <row r="26" spans="1:17" s="576" customFormat="1" ht="18" customHeight="1">
      <c r="A26" s="556" t="s">
        <v>271</v>
      </c>
      <c r="B26" s="557">
        <v>129.07299999999998</v>
      </c>
      <c r="C26" s="558">
        <v>42.073</v>
      </c>
      <c r="D26" s="558">
        <f t="shared" si="15"/>
        <v>171.146</v>
      </c>
      <c r="E26" s="559">
        <f t="shared" si="1"/>
        <v>0.004721075824677295</v>
      </c>
      <c r="F26" s="557">
        <v>307.829</v>
      </c>
      <c r="G26" s="558">
        <v>324.297</v>
      </c>
      <c r="H26" s="558">
        <f>G26+F26</f>
        <v>632.126</v>
      </c>
      <c r="I26" s="560">
        <f>IF(ISERROR(D26/H26-1),"         /0",(D26/H26-1))</f>
        <v>-0.7292533450609531</v>
      </c>
      <c r="J26" s="557">
        <v>208.37199999999999</v>
      </c>
      <c r="K26" s="558">
        <v>62.538000000000004</v>
      </c>
      <c r="L26" s="558">
        <f>K26+J26</f>
        <v>270.90999999999997</v>
      </c>
      <c r="M26" s="559">
        <f t="shared" si="4"/>
        <v>0.0037314352796179832</v>
      </c>
      <c r="N26" s="558">
        <v>490.735</v>
      </c>
      <c r="O26" s="558">
        <v>394.084</v>
      </c>
      <c r="P26" s="558">
        <f>O26+N26</f>
        <v>884.819</v>
      </c>
      <c r="Q26" s="560">
        <f>IF(ISERROR(L26/P26-1),"         /0",(L26/P26-1))</f>
        <v>-0.693824386682474</v>
      </c>
    </row>
    <row r="27" spans="1:17" s="576" customFormat="1" ht="18" customHeight="1" thickBot="1">
      <c r="A27" s="556" t="s">
        <v>60</v>
      </c>
      <c r="B27" s="557">
        <v>110.377</v>
      </c>
      <c r="C27" s="558">
        <v>8.636</v>
      </c>
      <c r="D27" s="558">
        <f t="shared" si="15"/>
        <v>119.01299999999999</v>
      </c>
      <c r="E27" s="559">
        <f t="shared" si="1"/>
        <v>0.0032829829334154403</v>
      </c>
      <c r="F27" s="557">
        <v>97.858</v>
      </c>
      <c r="G27" s="558">
        <v>3.154</v>
      </c>
      <c r="H27" s="558">
        <f>G27+F27</f>
        <v>101.012</v>
      </c>
      <c r="I27" s="560">
        <f>IF(ISERROR(D27/H27-1),"         /0",(D27/H27-1))</f>
        <v>0.17820654971686523</v>
      </c>
      <c r="J27" s="557">
        <v>190.13099999999997</v>
      </c>
      <c r="K27" s="558">
        <v>18.111</v>
      </c>
      <c r="L27" s="558">
        <f>K27+J27</f>
        <v>208.24199999999996</v>
      </c>
      <c r="M27" s="559">
        <f t="shared" si="4"/>
        <v>0.0028682645361862167</v>
      </c>
      <c r="N27" s="558">
        <v>200.22599999999997</v>
      </c>
      <c r="O27" s="558">
        <v>7.58</v>
      </c>
      <c r="P27" s="558">
        <f>O27+N27</f>
        <v>207.80599999999998</v>
      </c>
      <c r="Q27" s="560">
        <f>IF(ISERROR(L27/P27-1),"         /0",(L27/P27-1))</f>
        <v>0.002098110737899672</v>
      </c>
    </row>
    <row r="28" spans="1:17" s="555" customFormat="1" ht="18" customHeight="1">
      <c r="A28" s="550" t="s">
        <v>247</v>
      </c>
      <c r="B28" s="551">
        <f>SUM(B29:B31)</f>
        <v>1223.402</v>
      </c>
      <c r="C28" s="552">
        <f>SUM(C29:C31)</f>
        <v>705.126</v>
      </c>
      <c r="D28" s="552">
        <f t="shared" si="15"/>
        <v>1928.528</v>
      </c>
      <c r="E28" s="553">
        <f t="shared" si="1"/>
        <v>0.05319859604088472</v>
      </c>
      <c r="F28" s="551">
        <f>SUM(F29:F31)</f>
        <v>1875.7</v>
      </c>
      <c r="G28" s="552">
        <f>SUM(G29:G31)</f>
        <v>1336.587</v>
      </c>
      <c r="H28" s="552">
        <f t="shared" si="16"/>
        <v>3212.2870000000003</v>
      </c>
      <c r="I28" s="554">
        <f t="shared" si="14"/>
        <v>-0.39964019404243767</v>
      </c>
      <c r="J28" s="551">
        <f>SUM(J29:J31)</f>
        <v>2369.27</v>
      </c>
      <c r="K28" s="552">
        <f>SUM(K29:K31)</f>
        <v>1363.0249999999999</v>
      </c>
      <c r="L28" s="552">
        <f t="shared" si="17"/>
        <v>3732.295</v>
      </c>
      <c r="M28" s="553">
        <f t="shared" si="4"/>
        <v>0.051407542124476034</v>
      </c>
      <c r="N28" s="551">
        <f>SUM(N29:N31)</f>
        <v>3659.041</v>
      </c>
      <c r="O28" s="552">
        <f>SUM(O29:O31)</f>
        <v>2471.22</v>
      </c>
      <c r="P28" s="552">
        <f t="shared" si="18"/>
        <v>6130.261</v>
      </c>
      <c r="Q28" s="554">
        <f t="shared" si="13"/>
        <v>-0.3911686631286988</v>
      </c>
    </row>
    <row r="29" spans="1:17" ht="18" customHeight="1">
      <c r="A29" s="556" t="s">
        <v>274</v>
      </c>
      <c r="B29" s="557">
        <v>1141.305</v>
      </c>
      <c r="C29" s="558">
        <v>534.8209999999999</v>
      </c>
      <c r="D29" s="558">
        <f t="shared" si="15"/>
        <v>1676.126</v>
      </c>
      <c r="E29" s="559">
        <f t="shared" si="1"/>
        <v>0.046236067087241636</v>
      </c>
      <c r="F29" s="557">
        <v>1659.662</v>
      </c>
      <c r="G29" s="558">
        <v>1010.3860000000001</v>
      </c>
      <c r="H29" s="558">
        <f t="shared" si="16"/>
        <v>2670.0480000000002</v>
      </c>
      <c r="I29" s="560">
        <f t="shared" si="14"/>
        <v>-0.37224873859945595</v>
      </c>
      <c r="J29" s="557">
        <v>2195.385</v>
      </c>
      <c r="K29" s="558">
        <v>1131.145</v>
      </c>
      <c r="L29" s="558">
        <f t="shared" si="17"/>
        <v>3326.53</v>
      </c>
      <c r="M29" s="559">
        <f t="shared" si="4"/>
        <v>0.04581865342994947</v>
      </c>
      <c r="N29" s="558">
        <v>3118.7819999999997</v>
      </c>
      <c r="O29" s="558">
        <v>1834.62</v>
      </c>
      <c r="P29" s="558">
        <f t="shared" si="18"/>
        <v>4953.402</v>
      </c>
      <c r="Q29" s="560">
        <f t="shared" si="13"/>
        <v>-0.32843528548662104</v>
      </c>
    </row>
    <row r="30" spans="1:17" ht="18" customHeight="1">
      <c r="A30" s="556" t="s">
        <v>275</v>
      </c>
      <c r="B30" s="557">
        <v>10.7</v>
      </c>
      <c r="C30" s="558">
        <v>142.97</v>
      </c>
      <c r="D30" s="558">
        <f t="shared" si="15"/>
        <v>153.67</v>
      </c>
      <c r="E30" s="559">
        <f t="shared" si="1"/>
        <v>0.0042389989948824975</v>
      </c>
      <c r="F30" s="557">
        <v>211.012</v>
      </c>
      <c r="G30" s="558">
        <v>322.844</v>
      </c>
      <c r="H30" s="558">
        <f>G30+F30</f>
        <v>533.856</v>
      </c>
      <c r="I30" s="560">
        <f>IF(ISERROR(D30/H30-1),"         /0",(D30/H30-1))</f>
        <v>-0.7121508421746688</v>
      </c>
      <c r="J30" s="557">
        <v>45.773999999999994</v>
      </c>
      <c r="K30" s="558">
        <v>196.49300000000002</v>
      </c>
      <c r="L30" s="558">
        <f>K30+J30</f>
        <v>242.26700000000002</v>
      </c>
      <c r="M30" s="559">
        <f t="shared" si="4"/>
        <v>0.0033369149565804514</v>
      </c>
      <c r="N30" s="558">
        <v>534.249</v>
      </c>
      <c r="O30" s="558">
        <v>633.2429999999999</v>
      </c>
      <c r="P30" s="558">
        <f>O30+N30</f>
        <v>1167.492</v>
      </c>
      <c r="Q30" s="560">
        <f>IF(ISERROR(L30/P30-1),"         /0",(L30/P30-1))</f>
        <v>-0.792489370376842</v>
      </c>
    </row>
    <row r="31" spans="1:17" ht="18" customHeight="1" thickBot="1">
      <c r="A31" s="556" t="s">
        <v>60</v>
      </c>
      <c r="B31" s="557">
        <v>71.397</v>
      </c>
      <c r="C31" s="558">
        <v>27.335</v>
      </c>
      <c r="D31" s="558">
        <f t="shared" si="15"/>
        <v>98.732</v>
      </c>
      <c r="E31" s="559">
        <f t="shared" si="1"/>
        <v>0.0027235299587605832</v>
      </c>
      <c r="F31" s="557">
        <v>5.026</v>
      </c>
      <c r="G31" s="558">
        <v>3.357</v>
      </c>
      <c r="H31" s="558">
        <f t="shared" si="16"/>
        <v>8.383</v>
      </c>
      <c r="I31" s="560" t="s">
        <v>202</v>
      </c>
      <c r="J31" s="557">
        <v>128.111</v>
      </c>
      <c r="K31" s="558">
        <v>35.387</v>
      </c>
      <c r="L31" s="558">
        <f t="shared" si="17"/>
        <v>163.498</v>
      </c>
      <c r="M31" s="559">
        <f t="shared" si="4"/>
        <v>0.0022519737379461113</v>
      </c>
      <c r="N31" s="558">
        <v>6.01</v>
      </c>
      <c r="O31" s="558">
        <v>3.357</v>
      </c>
      <c r="P31" s="558">
        <f t="shared" si="18"/>
        <v>9.367</v>
      </c>
      <c r="Q31" s="560" t="s">
        <v>202</v>
      </c>
    </row>
    <row r="32" spans="1:17" ht="18" customHeight="1" thickBot="1">
      <c r="A32" s="577" t="s">
        <v>251</v>
      </c>
      <c r="B32" s="578">
        <v>39.485</v>
      </c>
      <c r="C32" s="579">
        <v>1.071</v>
      </c>
      <c r="D32" s="579">
        <f t="shared" si="15"/>
        <v>40.556</v>
      </c>
      <c r="E32" s="580">
        <f t="shared" si="1"/>
        <v>0.001118740438839426</v>
      </c>
      <c r="F32" s="578">
        <v>43.438</v>
      </c>
      <c r="G32" s="579">
        <v>0</v>
      </c>
      <c r="H32" s="579">
        <f t="shared" si="16"/>
        <v>43.438</v>
      </c>
      <c r="I32" s="581">
        <f t="shared" si="14"/>
        <v>-0.06634743772733565</v>
      </c>
      <c r="J32" s="578">
        <v>81.40600000000002</v>
      </c>
      <c r="K32" s="579">
        <v>1.68</v>
      </c>
      <c r="L32" s="579">
        <f t="shared" si="17"/>
        <v>83.08600000000003</v>
      </c>
      <c r="M32" s="580">
        <f t="shared" si="4"/>
        <v>0.001144402316792809</v>
      </c>
      <c r="N32" s="578">
        <v>73.67099999999999</v>
      </c>
      <c r="O32" s="579">
        <v>0</v>
      </c>
      <c r="P32" s="579">
        <f t="shared" si="18"/>
        <v>73.67099999999999</v>
      </c>
      <c r="Q32" s="581">
        <f t="shared" si="13"/>
        <v>0.1277979123399986</v>
      </c>
    </row>
    <row r="33" ht="15">
      <c r="A33" s="19" t="s">
        <v>289</v>
      </c>
    </row>
    <row r="34" ht="15">
      <c r="A34" s="19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41" bottom="0.2" header="0.17" footer="0.17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3"/>
  <sheetViews>
    <sheetView showGridLines="0" zoomScale="88" zoomScaleNormal="88" zoomScalePageLayoutView="0" workbookViewId="0" topLeftCell="A1">
      <selection activeCell="I14" sqref="I14"/>
    </sheetView>
  </sheetViews>
  <sheetFormatPr defaultColWidth="9.140625" defaultRowHeight="12.75"/>
  <cols>
    <col min="1" max="1" width="21.140625" style="582" customWidth="1"/>
    <col min="2" max="2" width="13.00390625" style="637" customWidth="1"/>
    <col min="3" max="3" width="11.28125" style="638" customWidth="1"/>
    <col min="4" max="4" width="13.140625" style="637" customWidth="1"/>
    <col min="5" max="5" width="10.140625" style="638" customWidth="1"/>
    <col min="6" max="6" width="11.00390625" style="637" customWidth="1"/>
    <col min="7" max="7" width="11.140625" style="638" customWidth="1"/>
    <col min="8" max="8" width="11.00390625" style="637" customWidth="1"/>
    <col min="9" max="9" width="9.8515625" style="638" customWidth="1"/>
    <col min="10" max="10" width="9.140625" style="582" customWidth="1"/>
    <col min="11" max="11" width="9.140625" style="583" customWidth="1"/>
    <col min="12" max="12" width="11.8515625" style="582" customWidth="1"/>
    <col min="13" max="13" width="9.140625" style="582" customWidth="1"/>
    <col min="14" max="14" width="15.8515625" style="582" customWidth="1"/>
    <col min="15" max="15" width="11.7109375" style="582" customWidth="1"/>
    <col min="16" max="16384" width="9.140625" style="582" customWidth="1"/>
  </cols>
  <sheetData>
    <row r="1" spans="1:9" ht="24" customHeight="1" thickBot="1">
      <c r="A1" s="857" t="s">
        <v>290</v>
      </c>
      <c r="B1" s="858"/>
      <c r="C1" s="859"/>
      <c r="D1" s="858"/>
      <c r="E1" s="859"/>
      <c r="F1" s="858"/>
      <c r="G1" s="859"/>
      <c r="H1" s="858"/>
      <c r="I1" s="860"/>
    </row>
    <row r="2" spans="1:9" ht="15.75" thickBot="1">
      <c r="A2" s="855" t="s">
        <v>278</v>
      </c>
      <c r="B2" s="851" t="s">
        <v>2</v>
      </c>
      <c r="C2" s="852"/>
      <c r="D2" s="853"/>
      <c r="E2" s="854"/>
      <c r="F2" s="853" t="s">
        <v>3</v>
      </c>
      <c r="G2" s="852"/>
      <c r="H2" s="853"/>
      <c r="I2" s="854"/>
    </row>
    <row r="3" spans="1:11" s="589" customFormat="1" ht="31.5" customHeight="1" thickBot="1">
      <c r="A3" s="856"/>
      <c r="B3" s="584" t="s">
        <v>4</v>
      </c>
      <c r="C3" s="585" t="s">
        <v>5</v>
      </c>
      <c r="D3" s="584" t="s">
        <v>6</v>
      </c>
      <c r="E3" s="586" t="s">
        <v>7</v>
      </c>
      <c r="F3" s="587" t="s">
        <v>97</v>
      </c>
      <c r="G3" s="588" t="s">
        <v>5</v>
      </c>
      <c r="H3" s="587" t="s">
        <v>98</v>
      </c>
      <c r="I3" s="586" t="s">
        <v>7</v>
      </c>
      <c r="K3" s="590"/>
    </row>
    <row r="4" spans="1:11" s="597" customFormat="1" ht="15.75" customHeight="1" thickBot="1">
      <c r="A4" s="591" t="s">
        <v>13</v>
      </c>
      <c r="B4" s="592">
        <f>B5+B18+B30+B37+B45+B49</f>
        <v>36251.48299999999</v>
      </c>
      <c r="C4" s="593">
        <f aca="true" t="shared" si="0" ref="C4:C49">(B4/$B$4)</f>
        <v>1</v>
      </c>
      <c r="D4" s="594">
        <f>D5+D18+D30+D37+D45+D49</f>
        <v>48049.189999999995</v>
      </c>
      <c r="E4" s="595">
        <f aca="true" t="shared" si="1" ref="E4:E13">IF(ISERROR(B4/D4-1),"         /0",(B4/D4-1))</f>
        <v>-0.24553394136300744</v>
      </c>
      <c r="F4" s="592">
        <f>F5+F18+F30+F37+F45+F49</f>
        <v>72602.09</v>
      </c>
      <c r="G4" s="593">
        <f aca="true" t="shared" si="2" ref="G4:G49">(F4/$F$4)</f>
        <v>1</v>
      </c>
      <c r="H4" s="594">
        <f>H5+H18+H30+H37+H45+H49</f>
        <v>90755.71699999999</v>
      </c>
      <c r="I4" s="596">
        <f aca="true" t="shared" si="3" ref="I4:I13">IF(ISERROR(F4/H4-1),"         /0",(F4/H4-1))</f>
        <v>-0.20002736576914482</v>
      </c>
      <c r="K4" s="598"/>
    </row>
    <row r="5" spans="1:15" s="605" customFormat="1" ht="15.75" customHeight="1">
      <c r="A5" s="599" t="s">
        <v>279</v>
      </c>
      <c r="B5" s="600">
        <f>SUM(B6:B17)</f>
        <v>20977.074</v>
      </c>
      <c r="C5" s="601">
        <f t="shared" si="0"/>
        <v>0.5786542305041701</v>
      </c>
      <c r="D5" s="602">
        <f>SUM(D6:D17)</f>
        <v>27612.468000000004</v>
      </c>
      <c r="E5" s="603">
        <f t="shared" si="1"/>
        <v>-0.24030427124442488</v>
      </c>
      <c r="F5" s="600">
        <f>SUM(F6:F17)</f>
        <v>43990.014</v>
      </c>
      <c r="G5" s="601">
        <f t="shared" si="2"/>
        <v>0.6059056151138349</v>
      </c>
      <c r="H5" s="602">
        <f>SUM(H6:H17)</f>
        <v>53402.63299999999</v>
      </c>
      <c r="I5" s="604">
        <f t="shared" si="3"/>
        <v>-0.17625758265514713</v>
      </c>
      <c r="K5" s="606"/>
      <c r="L5" s="607"/>
      <c r="M5" s="608"/>
      <c r="N5" s="608"/>
      <c r="O5" s="608"/>
    </row>
    <row r="6" spans="1:11" s="618" customFormat="1" ht="15.75" customHeight="1">
      <c r="A6" s="609" t="s">
        <v>112</v>
      </c>
      <c r="B6" s="610">
        <v>6919.311</v>
      </c>
      <c r="C6" s="611">
        <f t="shared" si="0"/>
        <v>0.19086973628085785</v>
      </c>
      <c r="D6" s="612">
        <v>9590.257</v>
      </c>
      <c r="E6" s="613">
        <f t="shared" si="1"/>
        <v>-0.2785061964449962</v>
      </c>
      <c r="F6" s="614">
        <v>13633.541000000001</v>
      </c>
      <c r="G6" s="611">
        <f t="shared" si="2"/>
        <v>0.18778441502166124</v>
      </c>
      <c r="H6" s="612">
        <v>18996.963</v>
      </c>
      <c r="I6" s="615">
        <f t="shared" si="3"/>
        <v>-0.2823304967220286</v>
      </c>
      <c r="J6" s="616"/>
      <c r="K6" s="617"/>
    </row>
    <row r="7" spans="1:11" s="618" customFormat="1" ht="15.75" customHeight="1">
      <c r="A7" s="609" t="s">
        <v>144</v>
      </c>
      <c r="B7" s="610">
        <v>5441.541</v>
      </c>
      <c r="C7" s="611">
        <f t="shared" si="0"/>
        <v>0.15010533500105364</v>
      </c>
      <c r="D7" s="612">
        <v>6338.157999999999</v>
      </c>
      <c r="E7" s="613">
        <f t="shared" si="1"/>
        <v>-0.14146333997984895</v>
      </c>
      <c r="F7" s="614">
        <v>11213.964999999998</v>
      </c>
      <c r="G7" s="611">
        <f t="shared" si="2"/>
        <v>0.1544578813089265</v>
      </c>
      <c r="H7" s="612">
        <v>11919.618</v>
      </c>
      <c r="I7" s="615">
        <f t="shared" si="3"/>
        <v>-0.05920097439364269</v>
      </c>
      <c r="J7" s="616"/>
      <c r="K7" s="617"/>
    </row>
    <row r="8" spans="1:11" s="618" customFormat="1" ht="15.75" customHeight="1">
      <c r="A8" s="609" t="s">
        <v>145</v>
      </c>
      <c r="B8" s="610">
        <v>4892.484</v>
      </c>
      <c r="C8" s="611">
        <f t="shared" si="0"/>
        <v>0.13495955462015172</v>
      </c>
      <c r="D8" s="612">
        <v>6247.485</v>
      </c>
      <c r="E8" s="613">
        <f>IF(ISERROR(B8/D8-1),"         /0",(B8/D8-1))</f>
        <v>-0.21688743550404677</v>
      </c>
      <c r="F8" s="614">
        <v>11135.77</v>
      </c>
      <c r="G8" s="611">
        <f t="shared" si="2"/>
        <v>0.15338084619878023</v>
      </c>
      <c r="H8" s="612">
        <v>12831.984</v>
      </c>
      <c r="I8" s="615">
        <f>IF(ISERROR(F8/H8-1),"         /0",(F8/H8-1))</f>
        <v>-0.13218641793817698</v>
      </c>
      <c r="J8" s="616"/>
      <c r="K8" s="617"/>
    </row>
    <row r="9" spans="1:11" s="618" customFormat="1" ht="15.75" customHeight="1">
      <c r="A9" s="609" t="s">
        <v>148</v>
      </c>
      <c r="B9" s="610">
        <v>863.097</v>
      </c>
      <c r="C9" s="611">
        <f t="shared" si="0"/>
        <v>0.02380859839582287</v>
      </c>
      <c r="D9" s="612">
        <v>1115.811</v>
      </c>
      <c r="E9" s="613">
        <f>IF(ISERROR(B9/D9-1),"         /0",(B9/D9-1))</f>
        <v>-0.2264845928208271</v>
      </c>
      <c r="F9" s="614">
        <v>1717.796</v>
      </c>
      <c r="G9" s="611">
        <f t="shared" si="2"/>
        <v>0.02366042079504874</v>
      </c>
      <c r="H9" s="612">
        <v>2027.4920000000002</v>
      </c>
      <c r="I9" s="615">
        <f>IF(ISERROR(F9/H9-1),"         /0",(F9/H9-1))</f>
        <v>-0.15274832157167584</v>
      </c>
      <c r="J9" s="616"/>
      <c r="K9" s="617"/>
    </row>
    <row r="10" spans="1:11" s="618" customFormat="1" ht="15.75" customHeight="1">
      <c r="A10" s="609" t="s">
        <v>147</v>
      </c>
      <c r="B10" s="610">
        <v>790.295</v>
      </c>
      <c r="C10" s="611">
        <f t="shared" si="0"/>
        <v>0.021800349519494142</v>
      </c>
      <c r="D10" s="612">
        <v>321.75300000000004</v>
      </c>
      <c r="E10" s="613">
        <f>IF(ISERROR(B10/D10-1),"         /0",(B10/D10-1))</f>
        <v>1.4562164144545657</v>
      </c>
      <c r="F10" s="614">
        <v>1530.533</v>
      </c>
      <c r="G10" s="611">
        <f t="shared" si="2"/>
        <v>0.02108111488250545</v>
      </c>
      <c r="H10" s="612">
        <v>593.2940000000001</v>
      </c>
      <c r="I10" s="615">
        <f>IF(ISERROR(F10/H10-1),"         /0",(F10/H10-1))</f>
        <v>1.5797210152133676</v>
      </c>
      <c r="J10" s="616"/>
      <c r="K10" s="617"/>
    </row>
    <row r="11" spans="1:11" s="618" customFormat="1" ht="15.75" customHeight="1">
      <c r="A11" s="609" t="s">
        <v>99</v>
      </c>
      <c r="B11" s="610">
        <v>655.936</v>
      </c>
      <c r="C11" s="611">
        <f t="shared" si="0"/>
        <v>0.018094045973236463</v>
      </c>
      <c r="D11" s="612">
        <v>955.402</v>
      </c>
      <c r="E11" s="613">
        <f>IF(ISERROR(B11/D11-1),"         /0",(B11/D11-1))</f>
        <v>-0.3134450210487313</v>
      </c>
      <c r="F11" s="614">
        <v>1550.667</v>
      </c>
      <c r="G11" s="611">
        <f t="shared" si="2"/>
        <v>0.021358434722746962</v>
      </c>
      <c r="H11" s="612">
        <v>1838.17</v>
      </c>
      <c r="I11" s="615">
        <f>IF(ISERROR(F11/H11-1),"         /0",(F11/H11-1))</f>
        <v>-0.15640718758330308</v>
      </c>
      <c r="J11" s="616"/>
      <c r="K11" s="617"/>
    </row>
    <row r="12" spans="1:11" s="618" customFormat="1" ht="15.75" customHeight="1">
      <c r="A12" s="609" t="s">
        <v>146</v>
      </c>
      <c r="B12" s="610">
        <v>545.027</v>
      </c>
      <c r="C12" s="611">
        <f t="shared" si="0"/>
        <v>0.015034612515024562</v>
      </c>
      <c r="D12" s="612">
        <v>437.75100000000003</v>
      </c>
      <c r="E12" s="613">
        <f t="shared" si="1"/>
        <v>0.24506169032166691</v>
      </c>
      <c r="F12" s="614">
        <v>995.627</v>
      </c>
      <c r="G12" s="611">
        <f t="shared" si="2"/>
        <v>0.01371347574153857</v>
      </c>
      <c r="H12" s="612">
        <v>459.704</v>
      </c>
      <c r="I12" s="615">
        <f t="shared" si="3"/>
        <v>1.1658001670640235</v>
      </c>
      <c r="J12" s="616"/>
      <c r="K12" s="617"/>
    </row>
    <row r="13" spans="1:11" s="618" customFormat="1" ht="15.75" customHeight="1">
      <c r="A13" s="609" t="s">
        <v>152</v>
      </c>
      <c r="B13" s="610">
        <v>371.954</v>
      </c>
      <c r="C13" s="611">
        <f t="shared" si="0"/>
        <v>0.010260380244306146</v>
      </c>
      <c r="D13" s="612">
        <v>319.488</v>
      </c>
      <c r="E13" s="613">
        <f t="shared" si="1"/>
        <v>0.16421900040064097</v>
      </c>
      <c r="F13" s="614">
        <v>679.494</v>
      </c>
      <c r="G13" s="611">
        <f t="shared" si="2"/>
        <v>0.009359152057468319</v>
      </c>
      <c r="H13" s="612">
        <v>650.5730000000001</v>
      </c>
      <c r="I13" s="615">
        <f t="shared" si="3"/>
        <v>0.04445465766332135</v>
      </c>
      <c r="J13" s="616"/>
      <c r="K13" s="617"/>
    </row>
    <row r="14" spans="1:11" s="618" customFormat="1" ht="15.75" customHeight="1">
      <c r="A14" s="609" t="s">
        <v>122</v>
      </c>
      <c r="B14" s="610">
        <v>182.965</v>
      </c>
      <c r="C14" s="611">
        <f t="shared" si="0"/>
        <v>0.005047103866068046</v>
      </c>
      <c r="D14" s="612">
        <v>391.30800000000005</v>
      </c>
      <c r="E14" s="613" t="s">
        <v>202</v>
      </c>
      <c r="F14" s="614">
        <v>346.30899999999997</v>
      </c>
      <c r="G14" s="611">
        <f t="shared" si="2"/>
        <v>0.004769959101728338</v>
      </c>
      <c r="H14" s="612">
        <v>697.948</v>
      </c>
      <c r="I14" s="613" t="s">
        <v>202</v>
      </c>
      <c r="J14" s="616"/>
      <c r="K14" s="617"/>
    </row>
    <row r="15" spans="1:11" s="618" customFormat="1" ht="15.75" customHeight="1">
      <c r="A15" s="609" t="s">
        <v>133</v>
      </c>
      <c r="B15" s="610">
        <v>85.089</v>
      </c>
      <c r="C15" s="611">
        <f t="shared" si="0"/>
        <v>0.002347186734402011</v>
      </c>
      <c r="D15" s="612">
        <v>32.507999999999996</v>
      </c>
      <c r="E15" s="613">
        <f aca="true" t="shared" si="4" ref="E15:E29">IF(ISERROR(B15/D15-1),"         /0",(B15/D15-1))</f>
        <v>1.617478774455519</v>
      </c>
      <c r="F15" s="614">
        <v>141.793</v>
      </c>
      <c r="G15" s="611">
        <f t="shared" si="2"/>
        <v>0.0019530154021736841</v>
      </c>
      <c r="H15" s="612">
        <v>72.252</v>
      </c>
      <c r="I15" s="615">
        <f aca="true" t="shared" si="5" ref="I15:I29">IF(ISERROR(F15/H15-1),"         /0",(F15/H15-1))</f>
        <v>0.9624785473066491</v>
      </c>
      <c r="J15" s="616"/>
      <c r="K15" s="617"/>
    </row>
    <row r="16" spans="1:11" s="618" customFormat="1" ht="15.75" customHeight="1">
      <c r="A16" s="609" t="s">
        <v>131</v>
      </c>
      <c r="B16" s="610">
        <v>74.006</v>
      </c>
      <c r="C16" s="611">
        <f t="shared" si="0"/>
        <v>0.0020414613107000343</v>
      </c>
      <c r="D16" s="612">
        <v>94.62</v>
      </c>
      <c r="E16" s="613">
        <f t="shared" si="4"/>
        <v>-0.21786091735362512</v>
      </c>
      <c r="F16" s="614">
        <v>132.317</v>
      </c>
      <c r="G16" s="611">
        <f t="shared" si="2"/>
        <v>0.0018224957435798337</v>
      </c>
      <c r="H16" s="612">
        <v>166.304</v>
      </c>
      <c r="I16" s="615">
        <f t="shared" si="5"/>
        <v>-0.20436670194342887</v>
      </c>
      <c r="J16" s="616"/>
      <c r="K16" s="617"/>
    </row>
    <row r="17" spans="1:11" s="618" customFormat="1" ht="15.75" customHeight="1" thickBot="1">
      <c r="A17" s="609" t="s">
        <v>153</v>
      </c>
      <c r="B17" s="610">
        <v>155.369</v>
      </c>
      <c r="C17" s="611">
        <f t="shared" si="0"/>
        <v>0.00428586604305264</v>
      </c>
      <c r="D17" s="612">
        <v>1767.927</v>
      </c>
      <c r="E17" s="613">
        <f t="shared" si="4"/>
        <v>-0.9121179777219308</v>
      </c>
      <c r="F17" s="614">
        <v>912.202</v>
      </c>
      <c r="G17" s="611">
        <f t="shared" si="2"/>
        <v>0.012564404137677029</v>
      </c>
      <c r="H17" s="612">
        <v>3148.331</v>
      </c>
      <c r="I17" s="615">
        <f t="shared" si="5"/>
        <v>-0.710258546512422</v>
      </c>
      <c r="J17" s="616"/>
      <c r="K17" s="617"/>
    </row>
    <row r="18" spans="1:11" s="623" customFormat="1" ht="15.75" customHeight="1">
      <c r="A18" s="599" t="s">
        <v>222</v>
      </c>
      <c r="B18" s="619">
        <f>SUM(B19:B29)</f>
        <v>6227.615000000001</v>
      </c>
      <c r="C18" s="601">
        <f t="shared" si="0"/>
        <v>0.17178924790469957</v>
      </c>
      <c r="D18" s="620">
        <f>SUM(D19:D29)</f>
        <v>8943.699</v>
      </c>
      <c r="E18" s="603">
        <f t="shared" si="4"/>
        <v>-0.30368687497197744</v>
      </c>
      <c r="F18" s="619">
        <f>SUM(F19:F29)</f>
        <v>12070.707000000002</v>
      </c>
      <c r="G18" s="601">
        <f t="shared" si="2"/>
        <v>0.1662583955916421</v>
      </c>
      <c r="H18" s="620">
        <f>SUM(H19:H29)</f>
        <v>15823.166</v>
      </c>
      <c r="I18" s="604">
        <f t="shared" si="5"/>
        <v>-0.2371496955792537</v>
      </c>
      <c r="J18" s="621"/>
      <c r="K18" s="622"/>
    </row>
    <row r="19" spans="1:11" s="618" customFormat="1" ht="15.75" customHeight="1">
      <c r="A19" s="609" t="s">
        <v>99</v>
      </c>
      <c r="B19" s="624">
        <v>1723.238</v>
      </c>
      <c r="C19" s="611">
        <f t="shared" si="0"/>
        <v>0.04753565529995008</v>
      </c>
      <c r="D19" s="625">
        <v>1972.9109999999998</v>
      </c>
      <c r="E19" s="613">
        <f t="shared" si="4"/>
        <v>-0.12655056411566457</v>
      </c>
      <c r="F19" s="624">
        <v>3466.71</v>
      </c>
      <c r="G19" s="611">
        <f t="shared" si="2"/>
        <v>0.047749451840849215</v>
      </c>
      <c r="H19" s="625">
        <v>3658.5460000000003</v>
      </c>
      <c r="I19" s="615">
        <f t="shared" si="5"/>
        <v>-0.05243503840050123</v>
      </c>
      <c r="J19" s="616"/>
      <c r="K19" s="617"/>
    </row>
    <row r="20" spans="1:11" s="618" customFormat="1" ht="15.75" customHeight="1">
      <c r="A20" s="609" t="s">
        <v>109</v>
      </c>
      <c r="B20" s="624">
        <v>1580.956</v>
      </c>
      <c r="C20" s="611">
        <f t="shared" si="0"/>
        <v>0.04361079517767591</v>
      </c>
      <c r="D20" s="625">
        <v>3131.649</v>
      </c>
      <c r="E20" s="613">
        <f t="shared" si="4"/>
        <v>-0.49516820052311095</v>
      </c>
      <c r="F20" s="624">
        <v>2858.5809999999997</v>
      </c>
      <c r="G20" s="611">
        <f t="shared" si="2"/>
        <v>0.03937326046674414</v>
      </c>
      <c r="H20" s="625">
        <v>4747.268</v>
      </c>
      <c r="I20" s="615">
        <f t="shared" si="5"/>
        <v>-0.3978471407133535</v>
      </c>
      <c r="J20" s="616"/>
      <c r="K20" s="617"/>
    </row>
    <row r="21" spans="1:11" s="618" customFormat="1" ht="15.75" customHeight="1">
      <c r="A21" s="609" t="s">
        <v>112</v>
      </c>
      <c r="B21" s="624">
        <v>1251.3329999999999</v>
      </c>
      <c r="C21" s="611">
        <f t="shared" si="0"/>
        <v>0.034518118886336324</v>
      </c>
      <c r="D21" s="625">
        <v>1956.104</v>
      </c>
      <c r="E21" s="613">
        <f t="shared" si="4"/>
        <v>-0.3602932154936548</v>
      </c>
      <c r="F21" s="624">
        <v>2593.628</v>
      </c>
      <c r="G21" s="611">
        <f t="shared" si="2"/>
        <v>0.03572387516667909</v>
      </c>
      <c r="H21" s="625">
        <v>3705.656</v>
      </c>
      <c r="I21" s="615">
        <f t="shared" si="5"/>
        <v>-0.3000893768876549</v>
      </c>
      <c r="J21" s="616"/>
      <c r="K21" s="617"/>
    </row>
    <row r="22" spans="1:11" s="618" customFormat="1" ht="15.75" customHeight="1">
      <c r="A22" s="609" t="s">
        <v>149</v>
      </c>
      <c r="B22" s="624">
        <v>415.126</v>
      </c>
      <c r="C22" s="611">
        <f t="shared" si="0"/>
        <v>0.011451283248191531</v>
      </c>
      <c r="D22" s="625">
        <v>530.8960000000001</v>
      </c>
      <c r="E22" s="613">
        <f t="shared" si="4"/>
        <v>-0.21806530845966077</v>
      </c>
      <c r="F22" s="624">
        <v>889.3160000000001</v>
      </c>
      <c r="G22" s="611">
        <f t="shared" si="2"/>
        <v>0.012249179052558958</v>
      </c>
      <c r="H22" s="625">
        <v>1002.452</v>
      </c>
      <c r="I22" s="615">
        <f t="shared" si="5"/>
        <v>-0.11285926907223476</v>
      </c>
      <c r="J22" s="616"/>
      <c r="K22" s="617"/>
    </row>
    <row r="23" spans="1:11" s="618" customFormat="1" ht="15.75" customHeight="1">
      <c r="A23" s="609" t="s">
        <v>147</v>
      </c>
      <c r="B23" s="624">
        <v>403.841</v>
      </c>
      <c r="C23" s="611">
        <f t="shared" si="0"/>
        <v>0.011139985638656496</v>
      </c>
      <c r="D23" s="625">
        <v>183.893</v>
      </c>
      <c r="E23" s="613">
        <f t="shared" si="4"/>
        <v>1.1960651030762453</v>
      </c>
      <c r="F23" s="624">
        <v>601.293</v>
      </c>
      <c r="G23" s="611">
        <f t="shared" si="2"/>
        <v>0.008282034305073037</v>
      </c>
      <c r="H23" s="625">
        <v>651.8929999999999</v>
      </c>
      <c r="I23" s="615">
        <f t="shared" si="5"/>
        <v>-0.07762010023117283</v>
      </c>
      <c r="J23" s="616"/>
      <c r="K23" s="617"/>
    </row>
    <row r="24" spans="1:11" s="618" customFormat="1" ht="15.75" customHeight="1">
      <c r="A24" s="609" t="s">
        <v>148</v>
      </c>
      <c r="B24" s="624">
        <v>194.192</v>
      </c>
      <c r="C24" s="611">
        <f t="shared" si="0"/>
        <v>0.005356801541056956</v>
      </c>
      <c r="D24" s="625">
        <v>268.86699999999996</v>
      </c>
      <c r="E24" s="613">
        <f t="shared" si="4"/>
        <v>-0.27773955152547525</v>
      </c>
      <c r="F24" s="624">
        <v>406.83299999999997</v>
      </c>
      <c r="G24" s="611">
        <f t="shared" si="2"/>
        <v>0.005603599014849297</v>
      </c>
      <c r="H24" s="625">
        <v>527.385</v>
      </c>
      <c r="I24" s="615">
        <f t="shared" si="5"/>
        <v>-0.22858443072897416</v>
      </c>
      <c r="J24" s="616"/>
      <c r="K24" s="617"/>
    </row>
    <row r="25" spans="1:11" s="618" customFormat="1" ht="15.75" customHeight="1">
      <c r="A25" s="609" t="s">
        <v>146</v>
      </c>
      <c r="B25" s="624">
        <v>177.16400000000002</v>
      </c>
      <c r="C25" s="611">
        <f t="shared" si="0"/>
        <v>0.004887082826377063</v>
      </c>
      <c r="D25" s="625">
        <v>331.654</v>
      </c>
      <c r="E25" s="613">
        <f t="shared" si="4"/>
        <v>-0.4658167849626418</v>
      </c>
      <c r="F25" s="624">
        <v>392.092</v>
      </c>
      <c r="G25" s="611">
        <f t="shared" si="2"/>
        <v>0.005400560782754325</v>
      </c>
      <c r="H25" s="625">
        <v>517.284</v>
      </c>
      <c r="I25" s="615">
        <f t="shared" si="5"/>
        <v>-0.24201792438969694</v>
      </c>
      <c r="J25" s="616"/>
      <c r="K25" s="617"/>
    </row>
    <row r="26" spans="1:11" s="618" customFormat="1" ht="15.75" customHeight="1">
      <c r="A26" s="609" t="s">
        <v>108</v>
      </c>
      <c r="B26" s="624">
        <v>150.108</v>
      </c>
      <c r="C26" s="611">
        <f t="shared" si="0"/>
        <v>0.004140740945687657</v>
      </c>
      <c r="D26" s="625">
        <v>90.918</v>
      </c>
      <c r="E26" s="613">
        <f t="shared" si="4"/>
        <v>0.6510261994324555</v>
      </c>
      <c r="F26" s="624">
        <v>241.39</v>
      </c>
      <c r="G26" s="611">
        <f t="shared" si="2"/>
        <v>0.0033248354145176814</v>
      </c>
      <c r="H26" s="625">
        <v>149.35</v>
      </c>
      <c r="I26" s="615">
        <f t="shared" si="5"/>
        <v>0.616270505523937</v>
      </c>
      <c r="J26" s="616"/>
      <c r="K26" s="617"/>
    </row>
    <row r="27" spans="1:11" s="618" customFormat="1" ht="15.75" customHeight="1">
      <c r="A27" s="609" t="s">
        <v>131</v>
      </c>
      <c r="B27" s="624">
        <v>111.145</v>
      </c>
      <c r="C27" s="611">
        <f t="shared" si="0"/>
        <v>0.0030659435367099332</v>
      </c>
      <c r="D27" s="625">
        <v>125.04</v>
      </c>
      <c r="E27" s="613">
        <f t="shared" si="4"/>
        <v>-0.1111244401791428</v>
      </c>
      <c r="F27" s="624">
        <v>200.02</v>
      </c>
      <c r="G27" s="611">
        <f t="shared" si="2"/>
        <v>0.0027550171076342295</v>
      </c>
      <c r="H27" s="625">
        <v>247.917</v>
      </c>
      <c r="I27" s="615">
        <f t="shared" si="5"/>
        <v>-0.19319772343163233</v>
      </c>
      <c r="J27" s="616"/>
      <c r="K27" s="617"/>
    </row>
    <row r="28" spans="1:11" s="618" customFormat="1" ht="15.75" customHeight="1">
      <c r="A28" s="609" t="s">
        <v>126</v>
      </c>
      <c r="B28" s="624">
        <v>97.43700000000001</v>
      </c>
      <c r="C28" s="611">
        <f t="shared" si="0"/>
        <v>0.002687807282256564</v>
      </c>
      <c r="D28" s="625">
        <v>122.56899999999999</v>
      </c>
      <c r="E28" s="613">
        <f t="shared" si="4"/>
        <v>-0.20504368967683495</v>
      </c>
      <c r="F28" s="624">
        <v>153.056</v>
      </c>
      <c r="G28" s="611">
        <f t="shared" si="2"/>
        <v>0.002108148677262597</v>
      </c>
      <c r="H28" s="625">
        <v>199.13100000000003</v>
      </c>
      <c r="I28" s="615">
        <f t="shared" si="5"/>
        <v>-0.23138034761036708</v>
      </c>
      <c r="J28" s="616"/>
      <c r="K28" s="617"/>
    </row>
    <row r="29" spans="1:11" s="618" customFormat="1" ht="15.75" customHeight="1" thickBot="1">
      <c r="A29" s="609" t="s">
        <v>153</v>
      </c>
      <c r="B29" s="624">
        <v>123.075</v>
      </c>
      <c r="C29" s="611">
        <f t="shared" si="0"/>
        <v>0.003395033521801026</v>
      </c>
      <c r="D29" s="625">
        <v>229.19799999999998</v>
      </c>
      <c r="E29" s="613">
        <f t="shared" si="4"/>
        <v>-0.4630188745102487</v>
      </c>
      <c r="F29" s="624">
        <v>267.78799999999995</v>
      </c>
      <c r="G29" s="611">
        <f t="shared" si="2"/>
        <v>0.0036884337627195026</v>
      </c>
      <c r="H29" s="625">
        <v>416.28400000000005</v>
      </c>
      <c r="I29" s="615">
        <f t="shared" si="5"/>
        <v>-0.35671800982021906</v>
      </c>
      <c r="J29" s="616"/>
      <c r="K29" s="617"/>
    </row>
    <row r="30" spans="1:11" s="623" customFormat="1" ht="15.75" customHeight="1">
      <c r="A30" s="599" t="s">
        <v>233</v>
      </c>
      <c r="B30" s="619">
        <f>SUM(B31:B36)</f>
        <v>3383.886</v>
      </c>
      <c r="C30" s="601">
        <f t="shared" si="0"/>
        <v>0.09334476054400315</v>
      </c>
      <c r="D30" s="620">
        <f>SUM(D31:D36)</f>
        <v>3955.255</v>
      </c>
      <c r="E30" s="603">
        <f aca="true" t="shared" si="6" ref="E30:E38">IF(ISERROR(B30/D30-1),"         /0",(B30/D30-1))</f>
        <v>-0.14445819548929217</v>
      </c>
      <c r="F30" s="619">
        <f>SUM(F31:F36)</f>
        <v>6049.653999999999</v>
      </c>
      <c r="G30" s="601">
        <f t="shared" si="2"/>
        <v>0.08332616870946827</v>
      </c>
      <c r="H30" s="620">
        <f>SUM(H31:H36)</f>
        <v>7513.329</v>
      </c>
      <c r="I30" s="604">
        <f aca="true" t="shared" si="7" ref="I30:I38">IF(ISERROR(F30/H30-1),"         /0",(F30/H30-1))</f>
        <v>-0.19481044953575188</v>
      </c>
      <c r="J30" s="621"/>
      <c r="K30" s="622"/>
    </row>
    <row r="31" spans="1:11" s="618" customFormat="1" ht="15.75" customHeight="1">
      <c r="A31" s="609" t="s">
        <v>146</v>
      </c>
      <c r="B31" s="624">
        <v>2073.127</v>
      </c>
      <c r="C31" s="611">
        <f t="shared" si="0"/>
        <v>0.0571873707897688</v>
      </c>
      <c r="D31" s="625">
        <v>1320.377</v>
      </c>
      <c r="E31" s="613">
        <f t="shared" si="6"/>
        <v>0.5701023268354417</v>
      </c>
      <c r="F31" s="624">
        <v>3703.014</v>
      </c>
      <c r="G31" s="611">
        <f t="shared" si="2"/>
        <v>0.05100423417562773</v>
      </c>
      <c r="H31" s="625">
        <v>2796.3249999999994</v>
      </c>
      <c r="I31" s="615">
        <f t="shared" si="7"/>
        <v>0.32424306902809974</v>
      </c>
      <c r="J31" s="616"/>
      <c r="K31" s="617"/>
    </row>
    <row r="32" spans="1:11" s="618" customFormat="1" ht="15.75" customHeight="1">
      <c r="A32" s="609" t="s">
        <v>151</v>
      </c>
      <c r="B32" s="624">
        <v>409.863</v>
      </c>
      <c r="C32" s="611">
        <f t="shared" si="0"/>
        <v>0.011306102980669787</v>
      </c>
      <c r="D32" s="625">
        <v>409.456</v>
      </c>
      <c r="E32" s="613">
        <f t="shared" si="6"/>
        <v>0.0009940017975069715</v>
      </c>
      <c r="F32" s="624">
        <v>711.03</v>
      </c>
      <c r="G32" s="611">
        <f t="shared" si="2"/>
        <v>0.009793519718234008</v>
      </c>
      <c r="H32" s="625">
        <v>740.237</v>
      </c>
      <c r="I32" s="615">
        <f t="shared" si="7"/>
        <v>-0.039456282244740515</v>
      </c>
      <c r="J32" s="616"/>
      <c r="K32" s="617"/>
    </row>
    <row r="33" spans="1:11" s="618" customFormat="1" ht="15.75" customHeight="1">
      <c r="A33" s="609" t="s">
        <v>123</v>
      </c>
      <c r="B33" s="624">
        <v>373.813</v>
      </c>
      <c r="C33" s="611">
        <f t="shared" si="0"/>
        <v>0.010311660905017322</v>
      </c>
      <c r="D33" s="625">
        <v>607.27</v>
      </c>
      <c r="E33" s="613">
        <f>IF(ISERROR(B33/D33-1),"         /0",(B33/D33-1))</f>
        <v>-0.38443690615377013</v>
      </c>
      <c r="F33" s="624">
        <v>698.846</v>
      </c>
      <c r="G33" s="611">
        <f t="shared" si="2"/>
        <v>0.009625700857922961</v>
      </c>
      <c r="H33" s="625">
        <v>1077.958</v>
      </c>
      <c r="I33" s="615">
        <f>IF(ISERROR(F33/H33-1),"         /0",(F33/H33-1))</f>
        <v>-0.3516945929247708</v>
      </c>
      <c r="J33" s="616"/>
      <c r="K33" s="617"/>
    </row>
    <row r="34" spans="1:11" s="618" customFormat="1" ht="15.75" customHeight="1">
      <c r="A34" s="609" t="s">
        <v>125</v>
      </c>
      <c r="B34" s="624">
        <v>241.121</v>
      </c>
      <c r="C34" s="611">
        <f t="shared" si="0"/>
        <v>0.006651341684421574</v>
      </c>
      <c r="D34" s="625">
        <v>290.044</v>
      </c>
      <c r="E34" s="613">
        <f t="shared" si="6"/>
        <v>-0.16867440802085187</v>
      </c>
      <c r="F34" s="624">
        <v>411.31100000000004</v>
      </c>
      <c r="G34" s="611">
        <f t="shared" si="2"/>
        <v>0.005665277680022711</v>
      </c>
      <c r="H34" s="625">
        <v>541.58</v>
      </c>
      <c r="I34" s="615">
        <f>IF(ISERROR(F34/H34-1),"         /0",(F34/H34-1))</f>
        <v>-0.24053510100077546</v>
      </c>
      <c r="J34" s="616"/>
      <c r="K34" s="617"/>
    </row>
    <row r="35" spans="1:11" s="618" customFormat="1" ht="15.75" customHeight="1">
      <c r="A35" s="609" t="s">
        <v>99</v>
      </c>
      <c r="B35" s="624">
        <v>153.26</v>
      </c>
      <c r="C35" s="611">
        <f t="shared" si="0"/>
        <v>0.004227689112746092</v>
      </c>
      <c r="D35" s="625">
        <v>136.212</v>
      </c>
      <c r="E35" s="613">
        <f t="shared" si="6"/>
        <v>0.12515784218717885</v>
      </c>
      <c r="F35" s="624">
        <v>263.199</v>
      </c>
      <c r="G35" s="611">
        <f t="shared" si="2"/>
        <v>0.0036252262159395137</v>
      </c>
      <c r="H35" s="625">
        <v>251.515</v>
      </c>
      <c r="I35" s="615">
        <f>IF(ISERROR(F35/H35-1),"         /0",(F35/H35-1))</f>
        <v>0.04645448581595546</v>
      </c>
      <c r="J35" s="616"/>
      <c r="K35" s="617"/>
    </row>
    <row r="36" spans="1:11" s="618" customFormat="1" ht="15.75" customHeight="1" thickBot="1">
      <c r="A36" s="609" t="s">
        <v>153</v>
      </c>
      <c r="B36" s="624">
        <v>132.70199999999997</v>
      </c>
      <c r="C36" s="611">
        <f t="shared" si="0"/>
        <v>0.0036605950713795624</v>
      </c>
      <c r="D36" s="625">
        <v>1191.896</v>
      </c>
      <c r="E36" s="613">
        <f t="shared" si="6"/>
        <v>-0.88866310483465</v>
      </c>
      <c r="F36" s="624">
        <v>262.254</v>
      </c>
      <c r="G36" s="611">
        <f t="shared" si="2"/>
        <v>0.003612210061721364</v>
      </c>
      <c r="H36" s="625">
        <v>2105.714</v>
      </c>
      <c r="I36" s="615">
        <f t="shared" si="7"/>
        <v>-0.8754560210930828</v>
      </c>
      <c r="J36" s="616"/>
      <c r="K36" s="617"/>
    </row>
    <row r="37" spans="1:11" s="623" customFormat="1" ht="15.75" customHeight="1">
      <c r="A37" s="599" t="s">
        <v>268</v>
      </c>
      <c r="B37" s="619">
        <f>SUM(B38:B44)</f>
        <v>3693.8239999999996</v>
      </c>
      <c r="C37" s="601">
        <f t="shared" si="0"/>
        <v>0.10189442456740322</v>
      </c>
      <c r="D37" s="620">
        <f>SUM(D38:D44)</f>
        <v>4282.043</v>
      </c>
      <c r="E37" s="603">
        <f t="shared" si="6"/>
        <v>-0.13736877467134267</v>
      </c>
      <c r="F37" s="626">
        <f>SUM(F38:F44)</f>
        <v>6676.334</v>
      </c>
      <c r="G37" s="601">
        <f t="shared" si="2"/>
        <v>0.09195787614378595</v>
      </c>
      <c r="H37" s="620">
        <f>SUM(H38:H44)</f>
        <v>7812.657</v>
      </c>
      <c r="I37" s="604">
        <f t="shared" si="7"/>
        <v>-0.1454464211087214</v>
      </c>
      <c r="J37" s="621"/>
      <c r="K37" s="622"/>
    </row>
    <row r="38" spans="1:11" s="618" customFormat="1" ht="15.75" customHeight="1">
      <c r="A38" s="609" t="s">
        <v>109</v>
      </c>
      <c r="B38" s="624">
        <v>1180.193</v>
      </c>
      <c r="C38" s="611">
        <f t="shared" si="0"/>
        <v>0.03255571641027762</v>
      </c>
      <c r="D38" s="625">
        <v>1357.745</v>
      </c>
      <c r="E38" s="613">
        <f t="shared" si="6"/>
        <v>-0.13076976899196824</v>
      </c>
      <c r="F38" s="627">
        <v>1817.843</v>
      </c>
      <c r="G38" s="611">
        <f t="shared" si="2"/>
        <v>0.025038438976068045</v>
      </c>
      <c r="H38" s="625">
        <v>2438.05</v>
      </c>
      <c r="I38" s="615">
        <f t="shared" si="7"/>
        <v>-0.2543864974057136</v>
      </c>
      <c r="J38" s="616"/>
      <c r="K38" s="617"/>
    </row>
    <row r="39" spans="1:11" s="618" customFormat="1" ht="15.75" customHeight="1">
      <c r="A39" s="609" t="s">
        <v>150</v>
      </c>
      <c r="B39" s="624">
        <v>584.266</v>
      </c>
      <c r="C39" s="611">
        <f t="shared" si="0"/>
        <v>0.01611702340563557</v>
      </c>
      <c r="D39" s="625">
        <v>498.355</v>
      </c>
      <c r="E39" s="613">
        <f aca="true" t="shared" si="8" ref="E39:E44">IF(ISERROR(B39/D39-1),"         /0",(B39/D39-1))</f>
        <v>0.17238916033751028</v>
      </c>
      <c r="F39" s="627">
        <v>1218.059</v>
      </c>
      <c r="G39" s="611">
        <f t="shared" si="2"/>
        <v>0.01677718919661955</v>
      </c>
      <c r="H39" s="625">
        <v>984.164</v>
      </c>
      <c r="I39" s="615">
        <f aca="true" t="shared" si="9" ref="I39:I44">IF(ISERROR(F39/H39-1),"         /0",(F39/H39-1))</f>
        <v>0.23765856097154536</v>
      </c>
      <c r="J39" s="616"/>
      <c r="K39" s="617"/>
    </row>
    <row r="40" spans="1:11" s="618" customFormat="1" ht="15.75" customHeight="1">
      <c r="A40" s="609" t="s">
        <v>112</v>
      </c>
      <c r="B40" s="624">
        <v>470.115</v>
      </c>
      <c r="C40" s="611">
        <f t="shared" si="0"/>
        <v>0.012968159123310903</v>
      </c>
      <c r="D40" s="625">
        <v>469.726</v>
      </c>
      <c r="E40" s="613">
        <f t="shared" si="8"/>
        <v>0.0008281423638460961</v>
      </c>
      <c r="F40" s="627">
        <v>803.53</v>
      </c>
      <c r="G40" s="611">
        <f t="shared" si="2"/>
        <v>0.01106758772371429</v>
      </c>
      <c r="H40" s="625">
        <v>943.874</v>
      </c>
      <c r="I40" s="615">
        <f t="shared" si="9"/>
        <v>-0.14868933777177895</v>
      </c>
      <c r="J40" s="616"/>
      <c r="K40" s="617"/>
    </row>
    <row r="41" spans="1:11" s="618" customFormat="1" ht="15.75" customHeight="1">
      <c r="A41" s="609" t="s">
        <v>149</v>
      </c>
      <c r="B41" s="624">
        <v>468.169</v>
      </c>
      <c r="C41" s="611">
        <f t="shared" si="0"/>
        <v>0.012914478560780537</v>
      </c>
      <c r="D41" s="625">
        <v>663.705</v>
      </c>
      <c r="E41" s="613">
        <f t="shared" si="8"/>
        <v>-0.2946128174414838</v>
      </c>
      <c r="F41" s="627">
        <v>1017.045</v>
      </c>
      <c r="G41" s="611">
        <f t="shared" si="2"/>
        <v>0.014008481023066966</v>
      </c>
      <c r="H41" s="625">
        <v>1256.0880000000002</v>
      </c>
      <c r="I41" s="615">
        <f t="shared" si="9"/>
        <v>-0.1903075262242775</v>
      </c>
      <c r="J41" s="616"/>
      <c r="K41" s="617"/>
    </row>
    <row r="42" spans="1:11" s="618" customFormat="1" ht="15.75" customHeight="1">
      <c r="A42" s="609" t="s">
        <v>108</v>
      </c>
      <c r="B42" s="624">
        <v>372.203</v>
      </c>
      <c r="C42" s="611">
        <f t="shared" si="0"/>
        <v>0.010267248928823134</v>
      </c>
      <c r="D42" s="625">
        <v>444.14300000000003</v>
      </c>
      <c r="E42" s="613">
        <f t="shared" si="8"/>
        <v>-0.16197485944842105</v>
      </c>
      <c r="F42" s="627">
        <v>569.6740000000001</v>
      </c>
      <c r="G42" s="611">
        <f t="shared" si="2"/>
        <v>0.007846523426529459</v>
      </c>
      <c r="H42" s="625">
        <v>746.251</v>
      </c>
      <c r="I42" s="615">
        <f t="shared" si="9"/>
        <v>-0.23661877840029677</v>
      </c>
      <c r="J42" s="616"/>
      <c r="K42" s="617"/>
    </row>
    <row r="43" spans="1:11" s="618" customFormat="1" ht="15.75" customHeight="1">
      <c r="A43" s="609" t="s">
        <v>101</v>
      </c>
      <c r="B43" s="624">
        <v>181.38899999999998</v>
      </c>
      <c r="C43" s="611">
        <f t="shared" si="0"/>
        <v>0.005003629782538828</v>
      </c>
      <c r="D43" s="625">
        <v>171.395</v>
      </c>
      <c r="E43" s="613">
        <f t="shared" si="8"/>
        <v>0.058309752326497044</v>
      </c>
      <c r="F43" s="627">
        <v>339.7710000000001</v>
      </c>
      <c r="G43" s="611">
        <f t="shared" si="2"/>
        <v>0.004679906597730177</v>
      </c>
      <c r="H43" s="625">
        <v>267.443</v>
      </c>
      <c r="I43" s="615">
        <f t="shared" si="9"/>
        <v>0.27044267376599906</v>
      </c>
      <c r="J43" s="616"/>
      <c r="K43" s="617"/>
    </row>
    <row r="44" spans="1:11" s="618" customFormat="1" ht="15.75" customHeight="1" thickBot="1">
      <c r="A44" s="609" t="s">
        <v>153</v>
      </c>
      <c r="B44" s="624">
        <v>437.4889999999999</v>
      </c>
      <c r="C44" s="611">
        <f t="shared" si="0"/>
        <v>0.012068168356036635</v>
      </c>
      <c r="D44" s="625">
        <v>676.9740000000002</v>
      </c>
      <c r="E44" s="613">
        <f t="shared" si="8"/>
        <v>-0.3537580468378404</v>
      </c>
      <c r="F44" s="627">
        <v>910.412</v>
      </c>
      <c r="G44" s="611">
        <f t="shared" si="2"/>
        <v>0.012539749200057465</v>
      </c>
      <c r="H44" s="625">
        <v>1176.787</v>
      </c>
      <c r="I44" s="615">
        <f t="shared" si="9"/>
        <v>-0.22635787105058092</v>
      </c>
      <c r="J44" s="616"/>
      <c r="K44" s="617"/>
    </row>
    <row r="45" spans="1:11" s="623" customFormat="1" ht="15.75" customHeight="1">
      <c r="A45" s="599" t="s">
        <v>247</v>
      </c>
      <c r="B45" s="619">
        <f>SUM(B46:B48)</f>
        <v>1928.528</v>
      </c>
      <c r="C45" s="601">
        <f t="shared" si="0"/>
        <v>0.05319859604088474</v>
      </c>
      <c r="D45" s="620">
        <f>SUM(D46:D48)</f>
        <v>3212.287</v>
      </c>
      <c r="E45" s="603">
        <f>IF(ISERROR(B45/D45-1),"         /0",(B45/D45-1))</f>
        <v>-0.39964019404243767</v>
      </c>
      <c r="F45" s="626">
        <f>SUM(F46:F48)</f>
        <v>3732.2949999999996</v>
      </c>
      <c r="G45" s="601">
        <f t="shared" si="2"/>
        <v>0.05140754212447603</v>
      </c>
      <c r="H45" s="620">
        <f>SUM(H46:H48)</f>
        <v>6130.2609999999995</v>
      </c>
      <c r="I45" s="604">
        <f>IF(ISERROR(F45/H45-1),"         /0",(F45/H45-1))</f>
        <v>-0.3911686631286988</v>
      </c>
      <c r="J45" s="621"/>
      <c r="K45" s="622"/>
    </row>
    <row r="46" spans="1:11" s="618" customFormat="1" ht="15.75" customHeight="1">
      <c r="A46" s="609" t="s">
        <v>109</v>
      </c>
      <c r="B46" s="624">
        <v>1580.721</v>
      </c>
      <c r="C46" s="611">
        <f t="shared" si="0"/>
        <v>0.04360431268425626</v>
      </c>
      <c r="D46" s="625">
        <v>3103.062</v>
      </c>
      <c r="E46" s="613">
        <f>IF(ISERROR(B46/D46-1),"         /0",(B46/D46-1))</f>
        <v>-0.49059316249562523</v>
      </c>
      <c r="F46" s="627">
        <v>3249.7859999999996</v>
      </c>
      <c r="G46" s="611">
        <f t="shared" si="2"/>
        <v>0.044761603970354016</v>
      </c>
      <c r="H46" s="625">
        <v>5941.316</v>
      </c>
      <c r="I46" s="615">
        <f>IF(ISERROR(F46/H46-1),"         /0",(F46/H46-1))</f>
        <v>-0.4530191627578807</v>
      </c>
      <c r="J46" s="616"/>
      <c r="K46" s="617"/>
    </row>
    <row r="47" spans="1:11" s="618" customFormat="1" ht="15.75" customHeight="1">
      <c r="A47" s="609" t="s">
        <v>108</v>
      </c>
      <c r="B47" s="624">
        <v>246.777</v>
      </c>
      <c r="C47" s="611">
        <f t="shared" si="0"/>
        <v>0.006807362887747241</v>
      </c>
      <c r="D47" s="625">
        <v>59.714000000000006</v>
      </c>
      <c r="E47" s="613">
        <f>IF(ISERROR(B47/D47-1),"         /0",(B47/D47-1))</f>
        <v>3.1326489600428706</v>
      </c>
      <c r="F47" s="627">
        <v>292.918</v>
      </c>
      <c r="G47" s="611">
        <f t="shared" si="2"/>
        <v>0.0040345670489651195</v>
      </c>
      <c r="H47" s="625">
        <v>100.906</v>
      </c>
      <c r="I47" s="615">
        <f>IF(ISERROR(F47/H47-1),"         /0",(F47/H47-1))</f>
        <v>1.9028799080332188</v>
      </c>
      <c r="J47" s="616"/>
      <c r="K47" s="617"/>
    </row>
    <row r="48" spans="1:11" s="618" customFormat="1" ht="15.75" customHeight="1" thickBot="1">
      <c r="A48" s="609" t="s">
        <v>153</v>
      </c>
      <c r="B48" s="624">
        <v>101.03</v>
      </c>
      <c r="C48" s="611">
        <f t="shared" si="0"/>
        <v>0.0027869204688812325</v>
      </c>
      <c r="D48" s="625">
        <v>49.510999999999996</v>
      </c>
      <c r="E48" s="613">
        <f>IF(ISERROR(B48/D48-1),"         /0",(B48/D48-1))</f>
        <v>1.040556643978106</v>
      </c>
      <c r="F48" s="627">
        <v>189.59099999999998</v>
      </c>
      <c r="G48" s="611">
        <f t="shared" si="2"/>
        <v>0.00261137110515689</v>
      </c>
      <c r="H48" s="625">
        <v>88.03899999999999</v>
      </c>
      <c r="I48" s="615">
        <f>IF(ISERROR(F48/H48-1),"         /0",(F48/H48-1))</f>
        <v>1.1534887947386956</v>
      </c>
      <c r="J48" s="616"/>
      <c r="K48" s="617"/>
    </row>
    <row r="49" spans="1:11" s="623" customFormat="1" ht="15.75" customHeight="1" thickBot="1">
      <c r="A49" s="628" t="s">
        <v>251</v>
      </c>
      <c r="B49" s="629">
        <v>40.556</v>
      </c>
      <c r="C49" s="630">
        <f t="shared" si="0"/>
        <v>0.0011187404388394264</v>
      </c>
      <c r="D49" s="631">
        <v>43.437999999999995</v>
      </c>
      <c r="E49" s="632">
        <f>IF(ISERROR(B49/D49-1),"         /0",(B49/D49-1))</f>
        <v>-0.06634743772733542</v>
      </c>
      <c r="F49" s="633">
        <v>83.08600000000001</v>
      </c>
      <c r="G49" s="630">
        <f t="shared" si="2"/>
        <v>0.0011444023167928089</v>
      </c>
      <c r="H49" s="631">
        <v>73.67099999999999</v>
      </c>
      <c r="I49" s="632">
        <f>IF(ISERROR(F49/H49-1),"         /0",(F49/H49-1))</f>
        <v>0.12779791233999838</v>
      </c>
      <c r="J49" s="621"/>
      <c r="K49" s="622"/>
    </row>
    <row r="50" spans="1:11" s="618" customFormat="1" ht="15">
      <c r="A50" s="634" t="s">
        <v>291</v>
      </c>
      <c r="B50" s="635"/>
      <c r="C50" s="636"/>
      <c r="D50" s="635"/>
      <c r="E50" s="636"/>
      <c r="F50" s="635"/>
      <c r="G50" s="636"/>
      <c r="H50" s="635"/>
      <c r="I50" s="636"/>
      <c r="K50" s="617"/>
    </row>
    <row r="51" spans="2:11" s="618" customFormat="1" ht="15">
      <c r="B51" s="635"/>
      <c r="C51" s="636"/>
      <c r="D51" s="635"/>
      <c r="E51" s="636"/>
      <c r="F51" s="635"/>
      <c r="G51" s="636"/>
      <c r="H51" s="635"/>
      <c r="I51" s="636"/>
      <c r="K51" s="617"/>
    </row>
    <row r="52" spans="2:11" s="618" customFormat="1" ht="15">
      <c r="B52" s="635"/>
      <c r="C52" s="636"/>
      <c r="D52" s="635"/>
      <c r="E52" s="636"/>
      <c r="F52" s="635"/>
      <c r="G52" s="636"/>
      <c r="H52" s="635"/>
      <c r="I52" s="636"/>
      <c r="K52" s="617"/>
    </row>
    <row r="53" spans="2:11" s="618" customFormat="1" ht="15">
      <c r="B53" s="635"/>
      <c r="C53" s="636"/>
      <c r="D53" s="635"/>
      <c r="E53" s="636"/>
      <c r="F53" s="635"/>
      <c r="G53" s="636"/>
      <c r="H53" s="635"/>
      <c r="I53" s="636"/>
      <c r="K53" s="617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5" right="0.2362204724409449" top="0.2362204724409449" bottom="0.1968503937007874" header="0.2362204724409449" footer="0.1968503937007874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Q56"/>
  <sheetViews>
    <sheetView showGridLines="0" zoomScale="90" zoomScaleNormal="90" zoomScalePageLayoutView="0" workbookViewId="0" topLeftCell="A1">
      <selection activeCell="A5" sqref="A5:Q54"/>
    </sheetView>
  </sheetViews>
  <sheetFormatPr defaultColWidth="9.140625" defaultRowHeight="12.75"/>
  <cols>
    <col min="1" max="1" width="24.421875" style="639" customWidth="1"/>
    <col min="2" max="2" width="8.7109375" style="639" customWidth="1"/>
    <col min="3" max="4" width="10.00390625" style="639" customWidth="1"/>
    <col min="5" max="5" width="9.00390625" style="639" customWidth="1"/>
    <col min="6" max="6" width="8.140625" style="639" customWidth="1"/>
    <col min="7" max="7" width="9.8515625" style="639" customWidth="1"/>
    <col min="8" max="8" width="10.421875" style="639" customWidth="1"/>
    <col min="9" max="9" width="8.57421875" style="639" customWidth="1"/>
    <col min="10" max="11" width="9.8515625" style="639" customWidth="1"/>
    <col min="12" max="12" width="11.00390625" style="639" customWidth="1"/>
    <col min="13" max="13" width="9.57421875" style="639" customWidth="1"/>
    <col min="14" max="15" width="10.28125" style="639" customWidth="1"/>
    <col min="16" max="16" width="11.140625" style="639" customWidth="1"/>
    <col min="17" max="17" width="9.57421875" style="639" customWidth="1"/>
    <col min="18" max="16384" width="9.140625" style="639" customWidth="1"/>
  </cols>
  <sheetData>
    <row r="1" spans="1:17" ht="24" customHeight="1" thickBot="1">
      <c r="A1" s="864" t="s">
        <v>292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6"/>
    </row>
    <row r="2" spans="1:17" ht="15.75" customHeight="1" thickBot="1">
      <c r="A2" s="867" t="s">
        <v>1</v>
      </c>
      <c r="B2" s="861" t="s">
        <v>2</v>
      </c>
      <c r="C2" s="862"/>
      <c r="D2" s="862"/>
      <c r="E2" s="862"/>
      <c r="F2" s="862"/>
      <c r="G2" s="862"/>
      <c r="H2" s="862"/>
      <c r="I2" s="863"/>
      <c r="J2" s="861" t="s">
        <v>3</v>
      </c>
      <c r="K2" s="862"/>
      <c r="L2" s="862"/>
      <c r="M2" s="862"/>
      <c r="N2" s="862"/>
      <c r="O2" s="862"/>
      <c r="P2" s="862"/>
      <c r="Q2" s="863"/>
    </row>
    <row r="3" spans="1:17" s="640" customFormat="1" ht="26.25" customHeight="1">
      <c r="A3" s="868"/>
      <c r="B3" s="872" t="s">
        <v>4</v>
      </c>
      <c r="C3" s="873"/>
      <c r="D3" s="873"/>
      <c r="E3" s="870" t="s">
        <v>5</v>
      </c>
      <c r="F3" s="872" t="s">
        <v>6</v>
      </c>
      <c r="G3" s="873"/>
      <c r="H3" s="873"/>
      <c r="I3" s="876" t="s">
        <v>7</v>
      </c>
      <c r="J3" s="874" t="s">
        <v>8</v>
      </c>
      <c r="K3" s="875"/>
      <c r="L3" s="875"/>
      <c r="M3" s="870" t="s">
        <v>5</v>
      </c>
      <c r="N3" s="874" t="s">
        <v>9</v>
      </c>
      <c r="O3" s="875"/>
      <c r="P3" s="875"/>
      <c r="Q3" s="870" t="s">
        <v>7</v>
      </c>
    </row>
    <row r="4" spans="1:17" s="640" customFormat="1" ht="15.75" thickBot="1">
      <c r="A4" s="869"/>
      <c r="B4" s="641" t="s">
        <v>72</v>
      </c>
      <c r="C4" s="642" t="s">
        <v>73</v>
      </c>
      <c r="D4" s="642" t="s">
        <v>12</v>
      </c>
      <c r="E4" s="871"/>
      <c r="F4" s="641" t="s">
        <v>72</v>
      </c>
      <c r="G4" s="642" t="s">
        <v>73</v>
      </c>
      <c r="H4" s="642" t="s">
        <v>12</v>
      </c>
      <c r="I4" s="877"/>
      <c r="J4" s="641" t="s">
        <v>72</v>
      </c>
      <c r="K4" s="642" t="s">
        <v>73</v>
      </c>
      <c r="L4" s="642" t="s">
        <v>12</v>
      </c>
      <c r="M4" s="871"/>
      <c r="N4" s="641" t="s">
        <v>72</v>
      </c>
      <c r="O4" s="642" t="s">
        <v>73</v>
      </c>
      <c r="P4" s="642" t="s">
        <v>12</v>
      </c>
      <c r="Q4" s="871"/>
    </row>
    <row r="5" spans="1:17" s="648" customFormat="1" ht="18" customHeight="1">
      <c r="A5" s="643" t="s">
        <v>13</v>
      </c>
      <c r="B5" s="644">
        <f>SUM(B6:B54)</f>
        <v>668872</v>
      </c>
      <c r="C5" s="645">
        <f>SUM(C6:C54)</f>
        <v>668872</v>
      </c>
      <c r="D5" s="646">
        <f aca="true" t="shared" si="0" ref="D5:D36">C5+B5</f>
        <v>1337744</v>
      </c>
      <c r="E5" s="647">
        <f aca="true" t="shared" si="1" ref="E5:E36">D5/$D$5</f>
        <v>1</v>
      </c>
      <c r="F5" s="644">
        <f>SUM(F6:F54)</f>
        <v>716101</v>
      </c>
      <c r="G5" s="645">
        <f>SUM(G6:G54)</f>
        <v>716101</v>
      </c>
      <c r="H5" s="646">
        <f aca="true" t="shared" si="2" ref="H5:H36">G5+F5</f>
        <v>1432202</v>
      </c>
      <c r="I5" s="647">
        <f aca="true" t="shared" si="3" ref="I5:I36">(D5/H5-1)</f>
        <v>-0.06595298707863839</v>
      </c>
      <c r="J5" s="644">
        <f>SUM(J6:J54)</f>
        <v>1401890</v>
      </c>
      <c r="K5" s="645">
        <f>SUM(K6:K54)</f>
        <v>1401890</v>
      </c>
      <c r="L5" s="646">
        <f aca="true" t="shared" si="4" ref="L5:L36">K5+J5</f>
        <v>2803780</v>
      </c>
      <c r="M5" s="647">
        <f aca="true" t="shared" si="5" ref="M5:M36">L5/$L$5</f>
        <v>1</v>
      </c>
      <c r="N5" s="644">
        <f>SUM(N6:N54)</f>
        <v>1473181</v>
      </c>
      <c r="O5" s="645">
        <f>SUM(O6:O54)</f>
        <v>1473181</v>
      </c>
      <c r="P5" s="646">
        <f aca="true" t="shared" si="6" ref="P5:P36">O5+N5</f>
        <v>2946362</v>
      </c>
      <c r="Q5" s="647">
        <f aca="true" t="shared" si="7" ref="Q5:Q36">(L5/P5-1)</f>
        <v>-0.0483925600452354</v>
      </c>
    </row>
    <row r="6" spans="1:17" s="648" customFormat="1" ht="18" customHeight="1">
      <c r="A6" s="649" t="s">
        <v>14</v>
      </c>
      <c r="B6" s="650">
        <v>250984</v>
      </c>
      <c r="C6" s="651">
        <v>258057</v>
      </c>
      <c r="D6" s="651">
        <f t="shared" si="0"/>
        <v>509041</v>
      </c>
      <c r="E6" s="652">
        <f t="shared" si="1"/>
        <v>0.380521983279312</v>
      </c>
      <c r="F6" s="650">
        <v>275510</v>
      </c>
      <c r="G6" s="651">
        <v>272487</v>
      </c>
      <c r="H6" s="651">
        <f t="shared" si="2"/>
        <v>547997</v>
      </c>
      <c r="I6" s="652">
        <f t="shared" si="3"/>
        <v>-0.07108798040865183</v>
      </c>
      <c r="J6" s="650">
        <v>485865</v>
      </c>
      <c r="K6" s="651">
        <v>558923</v>
      </c>
      <c r="L6" s="651">
        <f t="shared" si="4"/>
        <v>1044788</v>
      </c>
      <c r="M6" s="652">
        <f t="shared" si="5"/>
        <v>0.37263551348536617</v>
      </c>
      <c r="N6" s="651">
        <v>531306</v>
      </c>
      <c r="O6" s="651">
        <v>561188</v>
      </c>
      <c r="P6" s="651">
        <f t="shared" si="6"/>
        <v>1092494</v>
      </c>
      <c r="Q6" s="652">
        <f t="shared" si="7"/>
        <v>-0.0436670590410565</v>
      </c>
    </row>
    <row r="7" spans="1:17" s="648" customFormat="1" ht="18" customHeight="1">
      <c r="A7" s="649" t="s">
        <v>16</v>
      </c>
      <c r="B7" s="650">
        <v>63908</v>
      </c>
      <c r="C7" s="651">
        <v>62380</v>
      </c>
      <c r="D7" s="651">
        <f t="shared" si="0"/>
        <v>126288</v>
      </c>
      <c r="E7" s="652">
        <f t="shared" si="1"/>
        <v>0.09440371251898719</v>
      </c>
      <c r="F7" s="650">
        <v>69963</v>
      </c>
      <c r="G7" s="651">
        <v>69670</v>
      </c>
      <c r="H7" s="651">
        <f t="shared" si="2"/>
        <v>139633</v>
      </c>
      <c r="I7" s="652">
        <f t="shared" si="3"/>
        <v>-0.09557196364756182</v>
      </c>
      <c r="J7" s="650">
        <v>128979</v>
      </c>
      <c r="K7" s="651">
        <v>119834</v>
      </c>
      <c r="L7" s="651">
        <f t="shared" si="4"/>
        <v>248813</v>
      </c>
      <c r="M7" s="652">
        <f t="shared" si="5"/>
        <v>0.08874198403583733</v>
      </c>
      <c r="N7" s="651">
        <v>142228</v>
      </c>
      <c r="O7" s="651">
        <v>138550</v>
      </c>
      <c r="P7" s="651">
        <f t="shared" si="6"/>
        <v>280778</v>
      </c>
      <c r="Q7" s="652">
        <f t="shared" si="7"/>
        <v>-0.11384438951769726</v>
      </c>
    </row>
    <row r="8" spans="1:17" s="648" customFormat="1" ht="18" customHeight="1">
      <c r="A8" s="649" t="s">
        <v>15</v>
      </c>
      <c r="B8" s="650">
        <v>54528</v>
      </c>
      <c r="C8" s="651">
        <v>55890</v>
      </c>
      <c r="D8" s="651">
        <f t="shared" si="0"/>
        <v>110418</v>
      </c>
      <c r="E8" s="652">
        <f t="shared" si="1"/>
        <v>0.08254045617098638</v>
      </c>
      <c r="F8" s="650">
        <v>62235</v>
      </c>
      <c r="G8" s="651">
        <v>63637</v>
      </c>
      <c r="H8" s="651">
        <f t="shared" si="2"/>
        <v>125872</v>
      </c>
      <c r="I8" s="652">
        <f t="shared" si="3"/>
        <v>-0.12277551798652597</v>
      </c>
      <c r="J8" s="650">
        <v>112100</v>
      </c>
      <c r="K8" s="651">
        <v>110411</v>
      </c>
      <c r="L8" s="651">
        <f t="shared" si="4"/>
        <v>222511</v>
      </c>
      <c r="M8" s="652">
        <f t="shared" si="5"/>
        <v>0.0793610768319911</v>
      </c>
      <c r="N8" s="651">
        <v>123562</v>
      </c>
      <c r="O8" s="651">
        <v>126748</v>
      </c>
      <c r="P8" s="651">
        <f t="shared" si="6"/>
        <v>250310</v>
      </c>
      <c r="Q8" s="652">
        <f t="shared" si="7"/>
        <v>-0.11105828772322324</v>
      </c>
    </row>
    <row r="9" spans="1:17" s="648" customFormat="1" ht="18" customHeight="1">
      <c r="A9" s="649" t="s">
        <v>20</v>
      </c>
      <c r="B9" s="650">
        <v>38869</v>
      </c>
      <c r="C9" s="651">
        <v>37556</v>
      </c>
      <c r="D9" s="651">
        <f t="shared" si="0"/>
        <v>76425</v>
      </c>
      <c r="E9" s="652">
        <f t="shared" si="1"/>
        <v>0.05712976473824588</v>
      </c>
      <c r="F9" s="650">
        <v>41397</v>
      </c>
      <c r="G9" s="651">
        <v>42163</v>
      </c>
      <c r="H9" s="651">
        <f t="shared" si="2"/>
        <v>83560</v>
      </c>
      <c r="I9" s="652">
        <f t="shared" si="3"/>
        <v>-0.08538774533269511</v>
      </c>
      <c r="J9" s="650">
        <v>92370</v>
      </c>
      <c r="K9" s="651">
        <v>79326</v>
      </c>
      <c r="L9" s="651">
        <f t="shared" si="4"/>
        <v>171696</v>
      </c>
      <c r="M9" s="652">
        <f t="shared" si="5"/>
        <v>0.061237329605033204</v>
      </c>
      <c r="N9" s="651">
        <v>97817</v>
      </c>
      <c r="O9" s="651">
        <v>88866</v>
      </c>
      <c r="P9" s="651">
        <f t="shared" si="6"/>
        <v>186683</v>
      </c>
      <c r="Q9" s="652">
        <f t="shared" si="7"/>
        <v>-0.08028047545839734</v>
      </c>
    </row>
    <row r="10" spans="1:17" s="648" customFormat="1" ht="18" customHeight="1">
      <c r="A10" s="649" t="s">
        <v>25</v>
      </c>
      <c r="B10" s="650">
        <v>34979</v>
      </c>
      <c r="C10" s="651">
        <v>35663</v>
      </c>
      <c r="D10" s="651">
        <f t="shared" si="0"/>
        <v>70642</v>
      </c>
      <c r="E10" s="652">
        <f t="shared" si="1"/>
        <v>0.05280681505579543</v>
      </c>
      <c r="F10" s="650">
        <v>36430</v>
      </c>
      <c r="G10" s="651">
        <v>37323</v>
      </c>
      <c r="H10" s="651">
        <f t="shared" si="2"/>
        <v>73753</v>
      </c>
      <c r="I10" s="652">
        <f t="shared" si="3"/>
        <v>-0.04218133499654253</v>
      </c>
      <c r="J10" s="650">
        <v>70099</v>
      </c>
      <c r="K10" s="651">
        <v>77146</v>
      </c>
      <c r="L10" s="651">
        <f t="shared" si="4"/>
        <v>147245</v>
      </c>
      <c r="M10" s="652">
        <f t="shared" si="5"/>
        <v>0.05251660258650821</v>
      </c>
      <c r="N10" s="651">
        <v>71465</v>
      </c>
      <c r="O10" s="651">
        <v>75695</v>
      </c>
      <c r="P10" s="651">
        <f t="shared" si="6"/>
        <v>147160</v>
      </c>
      <c r="Q10" s="652">
        <f t="shared" si="7"/>
        <v>0.0005776026094046482</v>
      </c>
    </row>
    <row r="11" spans="1:17" s="648" customFormat="1" ht="18" customHeight="1">
      <c r="A11" s="649" t="s">
        <v>18</v>
      </c>
      <c r="B11" s="650">
        <v>31965</v>
      </c>
      <c r="C11" s="651">
        <v>31318</v>
      </c>
      <c r="D11" s="651">
        <f t="shared" si="0"/>
        <v>63283</v>
      </c>
      <c r="E11" s="652">
        <f t="shared" si="1"/>
        <v>0.047305762537525865</v>
      </c>
      <c r="F11" s="650">
        <v>35314</v>
      </c>
      <c r="G11" s="651">
        <v>33193</v>
      </c>
      <c r="H11" s="651">
        <f t="shared" si="2"/>
        <v>68507</v>
      </c>
      <c r="I11" s="652">
        <f t="shared" si="3"/>
        <v>-0.07625498124279273</v>
      </c>
      <c r="J11" s="650">
        <v>72454</v>
      </c>
      <c r="K11" s="651">
        <v>62382</v>
      </c>
      <c r="L11" s="651">
        <f t="shared" si="4"/>
        <v>134836</v>
      </c>
      <c r="M11" s="652">
        <f t="shared" si="5"/>
        <v>0.048090791716896474</v>
      </c>
      <c r="N11" s="651">
        <v>73253</v>
      </c>
      <c r="O11" s="651">
        <v>67128</v>
      </c>
      <c r="P11" s="651">
        <f t="shared" si="6"/>
        <v>140381</v>
      </c>
      <c r="Q11" s="652">
        <f t="shared" si="7"/>
        <v>-0.03949964738817935</v>
      </c>
    </row>
    <row r="12" spans="1:17" s="648" customFormat="1" ht="18" customHeight="1">
      <c r="A12" s="649" t="s">
        <v>21</v>
      </c>
      <c r="B12" s="650">
        <v>23638</v>
      </c>
      <c r="C12" s="651">
        <v>23157</v>
      </c>
      <c r="D12" s="651">
        <f t="shared" si="0"/>
        <v>46795</v>
      </c>
      <c r="E12" s="652">
        <f t="shared" si="1"/>
        <v>0.0349805343922305</v>
      </c>
      <c r="F12" s="650">
        <v>23146</v>
      </c>
      <c r="G12" s="651">
        <v>26177</v>
      </c>
      <c r="H12" s="651">
        <f t="shared" si="2"/>
        <v>49323</v>
      </c>
      <c r="I12" s="652">
        <f t="shared" si="3"/>
        <v>-0.05125397887395333</v>
      </c>
      <c r="J12" s="650">
        <v>59718</v>
      </c>
      <c r="K12" s="651">
        <v>55988</v>
      </c>
      <c r="L12" s="651">
        <f t="shared" si="4"/>
        <v>115706</v>
      </c>
      <c r="M12" s="652">
        <f t="shared" si="5"/>
        <v>0.04126785981781737</v>
      </c>
      <c r="N12" s="651">
        <v>60074</v>
      </c>
      <c r="O12" s="651">
        <v>65470</v>
      </c>
      <c r="P12" s="651">
        <f t="shared" si="6"/>
        <v>125544</v>
      </c>
      <c r="Q12" s="652">
        <f t="shared" si="7"/>
        <v>-0.07836296437902246</v>
      </c>
    </row>
    <row r="13" spans="1:17" s="648" customFormat="1" ht="18" customHeight="1">
      <c r="A13" s="649" t="s">
        <v>33</v>
      </c>
      <c r="B13" s="650">
        <v>23090</v>
      </c>
      <c r="C13" s="651">
        <v>23061</v>
      </c>
      <c r="D13" s="651">
        <f t="shared" si="0"/>
        <v>46151</v>
      </c>
      <c r="E13" s="652">
        <f t="shared" si="1"/>
        <v>0.034499126888253656</v>
      </c>
      <c r="F13" s="650">
        <v>22547</v>
      </c>
      <c r="G13" s="651">
        <v>24601</v>
      </c>
      <c r="H13" s="651">
        <f t="shared" si="2"/>
        <v>47148</v>
      </c>
      <c r="I13" s="652">
        <f t="shared" si="3"/>
        <v>-0.021146177992703796</v>
      </c>
      <c r="J13" s="650">
        <v>46614</v>
      </c>
      <c r="K13" s="651">
        <v>43494</v>
      </c>
      <c r="L13" s="651">
        <f t="shared" si="4"/>
        <v>90108</v>
      </c>
      <c r="M13" s="652">
        <f t="shared" si="5"/>
        <v>0.032138042214439076</v>
      </c>
      <c r="N13" s="651">
        <v>45079</v>
      </c>
      <c r="O13" s="651">
        <v>47234</v>
      </c>
      <c r="P13" s="651">
        <f t="shared" si="6"/>
        <v>92313</v>
      </c>
      <c r="Q13" s="652">
        <f t="shared" si="7"/>
        <v>-0.023886126547723485</v>
      </c>
    </row>
    <row r="14" spans="1:17" s="648" customFormat="1" ht="18" customHeight="1">
      <c r="A14" s="649" t="s">
        <v>29</v>
      </c>
      <c r="B14" s="650">
        <v>16082</v>
      </c>
      <c r="C14" s="651">
        <v>15879</v>
      </c>
      <c r="D14" s="651">
        <f t="shared" si="0"/>
        <v>31961</v>
      </c>
      <c r="E14" s="652">
        <f t="shared" si="1"/>
        <v>0.023891716202801134</v>
      </c>
      <c r="F14" s="650">
        <v>14356</v>
      </c>
      <c r="G14" s="651">
        <v>15487</v>
      </c>
      <c r="H14" s="651">
        <f t="shared" si="2"/>
        <v>29843</v>
      </c>
      <c r="I14" s="652">
        <f t="shared" si="3"/>
        <v>0.07097141708273291</v>
      </c>
      <c r="J14" s="650">
        <v>37604</v>
      </c>
      <c r="K14" s="651">
        <v>35766</v>
      </c>
      <c r="L14" s="651">
        <f t="shared" si="4"/>
        <v>73370</v>
      </c>
      <c r="M14" s="652">
        <f t="shared" si="5"/>
        <v>0.02616824429876809</v>
      </c>
      <c r="N14" s="651">
        <v>32802</v>
      </c>
      <c r="O14" s="651">
        <v>35074</v>
      </c>
      <c r="P14" s="651">
        <f t="shared" si="6"/>
        <v>67876</v>
      </c>
      <c r="Q14" s="652">
        <f t="shared" si="7"/>
        <v>0.08094171724910137</v>
      </c>
    </row>
    <row r="15" spans="1:17" s="648" customFormat="1" ht="18" customHeight="1">
      <c r="A15" s="649" t="s">
        <v>40</v>
      </c>
      <c r="B15" s="650">
        <v>15770</v>
      </c>
      <c r="C15" s="651">
        <v>15219</v>
      </c>
      <c r="D15" s="651">
        <f t="shared" si="0"/>
        <v>30989</v>
      </c>
      <c r="E15" s="652">
        <f t="shared" si="1"/>
        <v>0.023165119783755336</v>
      </c>
      <c r="F15" s="650">
        <v>15933</v>
      </c>
      <c r="G15" s="651">
        <v>16679</v>
      </c>
      <c r="H15" s="651">
        <f t="shared" si="2"/>
        <v>32612</v>
      </c>
      <c r="I15" s="652">
        <f t="shared" si="3"/>
        <v>-0.04976695694836253</v>
      </c>
      <c r="J15" s="650">
        <v>40832</v>
      </c>
      <c r="K15" s="651">
        <v>34413</v>
      </c>
      <c r="L15" s="651">
        <f t="shared" si="4"/>
        <v>75245</v>
      </c>
      <c r="M15" s="652">
        <f t="shared" si="5"/>
        <v>0.02683698435683256</v>
      </c>
      <c r="N15" s="651">
        <v>38183</v>
      </c>
      <c r="O15" s="651">
        <v>37079</v>
      </c>
      <c r="P15" s="651">
        <f t="shared" si="6"/>
        <v>75262</v>
      </c>
      <c r="Q15" s="652">
        <f t="shared" si="7"/>
        <v>-0.00022587760091419273</v>
      </c>
    </row>
    <row r="16" spans="1:17" s="648" customFormat="1" ht="18" customHeight="1">
      <c r="A16" s="649" t="s">
        <v>36</v>
      </c>
      <c r="B16" s="650">
        <v>15426</v>
      </c>
      <c r="C16" s="651">
        <v>14806</v>
      </c>
      <c r="D16" s="651">
        <f t="shared" si="0"/>
        <v>30232</v>
      </c>
      <c r="E16" s="652">
        <f t="shared" si="1"/>
        <v>0.02259924170842852</v>
      </c>
      <c r="F16" s="650">
        <v>17259</v>
      </c>
      <c r="G16" s="651">
        <v>17346</v>
      </c>
      <c r="H16" s="651">
        <f t="shared" si="2"/>
        <v>34605</v>
      </c>
      <c r="I16" s="652">
        <f t="shared" si="3"/>
        <v>-0.1263690218176564</v>
      </c>
      <c r="J16" s="650">
        <v>35772</v>
      </c>
      <c r="K16" s="651">
        <v>30681</v>
      </c>
      <c r="L16" s="651">
        <f t="shared" si="4"/>
        <v>66453</v>
      </c>
      <c r="M16" s="652">
        <f t="shared" si="5"/>
        <v>0.023701217641897723</v>
      </c>
      <c r="N16" s="651">
        <v>38048</v>
      </c>
      <c r="O16" s="651">
        <v>36062</v>
      </c>
      <c r="P16" s="651">
        <f t="shared" si="6"/>
        <v>74110</v>
      </c>
      <c r="Q16" s="652">
        <f t="shared" si="7"/>
        <v>-0.10331939009580349</v>
      </c>
    </row>
    <row r="17" spans="1:17" s="648" customFormat="1" ht="18" customHeight="1">
      <c r="A17" s="649" t="s">
        <v>37</v>
      </c>
      <c r="B17" s="650">
        <v>10063</v>
      </c>
      <c r="C17" s="651">
        <v>9633</v>
      </c>
      <c r="D17" s="651">
        <f t="shared" si="0"/>
        <v>19696</v>
      </c>
      <c r="E17" s="652">
        <f t="shared" si="1"/>
        <v>0.014723295339018526</v>
      </c>
      <c r="F17" s="650">
        <v>10341</v>
      </c>
      <c r="G17" s="651">
        <v>10024</v>
      </c>
      <c r="H17" s="651">
        <f t="shared" si="2"/>
        <v>20365</v>
      </c>
      <c r="I17" s="652">
        <f t="shared" si="3"/>
        <v>-0.032850478762582846</v>
      </c>
      <c r="J17" s="650">
        <v>26021</v>
      </c>
      <c r="K17" s="651">
        <v>20514</v>
      </c>
      <c r="L17" s="651">
        <f t="shared" si="4"/>
        <v>46535</v>
      </c>
      <c r="M17" s="652">
        <f t="shared" si="5"/>
        <v>0.016597236587749396</v>
      </c>
      <c r="N17" s="651">
        <v>25077</v>
      </c>
      <c r="O17" s="651">
        <v>20554</v>
      </c>
      <c r="P17" s="651">
        <f t="shared" si="6"/>
        <v>45631</v>
      </c>
      <c r="Q17" s="652">
        <f t="shared" si="7"/>
        <v>0.019811093335670993</v>
      </c>
    </row>
    <row r="18" spans="1:17" s="648" customFormat="1" ht="18" customHeight="1">
      <c r="A18" s="649" t="s">
        <v>293</v>
      </c>
      <c r="B18" s="650">
        <v>8446</v>
      </c>
      <c r="C18" s="651">
        <v>7961</v>
      </c>
      <c r="D18" s="651">
        <f t="shared" si="0"/>
        <v>16407</v>
      </c>
      <c r="E18" s="652">
        <f t="shared" si="1"/>
        <v>0.012264678443708214</v>
      </c>
      <c r="F18" s="650">
        <v>8350</v>
      </c>
      <c r="G18" s="651">
        <v>7623</v>
      </c>
      <c r="H18" s="651">
        <f t="shared" si="2"/>
        <v>15973</v>
      </c>
      <c r="I18" s="652">
        <f t="shared" si="3"/>
        <v>0.027170850810743108</v>
      </c>
      <c r="J18" s="650">
        <v>18344</v>
      </c>
      <c r="K18" s="651">
        <v>15844</v>
      </c>
      <c r="L18" s="651">
        <f t="shared" si="4"/>
        <v>34188</v>
      </c>
      <c r="M18" s="652">
        <f t="shared" si="5"/>
        <v>0.012193538722724322</v>
      </c>
      <c r="N18" s="651">
        <v>18116</v>
      </c>
      <c r="O18" s="651">
        <v>14627</v>
      </c>
      <c r="P18" s="651">
        <f t="shared" si="6"/>
        <v>32743</v>
      </c>
      <c r="Q18" s="652">
        <f t="shared" si="7"/>
        <v>0.044131570106587636</v>
      </c>
    </row>
    <row r="19" spans="1:17" s="648" customFormat="1" ht="18" customHeight="1">
      <c r="A19" s="649" t="s">
        <v>41</v>
      </c>
      <c r="B19" s="650">
        <v>7005</v>
      </c>
      <c r="C19" s="651">
        <v>7621</v>
      </c>
      <c r="D19" s="651">
        <f t="shared" si="0"/>
        <v>14626</v>
      </c>
      <c r="E19" s="652">
        <f t="shared" si="1"/>
        <v>0.010933332535971008</v>
      </c>
      <c r="F19" s="650">
        <v>7409</v>
      </c>
      <c r="G19" s="651">
        <v>7932</v>
      </c>
      <c r="H19" s="651">
        <f t="shared" si="2"/>
        <v>15341</v>
      </c>
      <c r="I19" s="652">
        <f t="shared" si="3"/>
        <v>-0.04660713121700022</v>
      </c>
      <c r="J19" s="650">
        <v>13542</v>
      </c>
      <c r="K19" s="651">
        <v>14161</v>
      </c>
      <c r="L19" s="651">
        <f t="shared" si="4"/>
        <v>27703</v>
      </c>
      <c r="M19" s="652">
        <f t="shared" si="5"/>
        <v>0.009880589775232007</v>
      </c>
      <c r="N19" s="651">
        <v>14204</v>
      </c>
      <c r="O19" s="651">
        <v>14649</v>
      </c>
      <c r="P19" s="651">
        <f t="shared" si="6"/>
        <v>28853</v>
      </c>
      <c r="Q19" s="652">
        <f t="shared" si="7"/>
        <v>-0.03985720722281916</v>
      </c>
    </row>
    <row r="20" spans="1:17" s="648" customFormat="1" ht="18" customHeight="1">
      <c r="A20" s="649" t="s">
        <v>50</v>
      </c>
      <c r="B20" s="650">
        <v>6866</v>
      </c>
      <c r="C20" s="651">
        <v>6674</v>
      </c>
      <c r="D20" s="651">
        <f t="shared" si="0"/>
        <v>13540</v>
      </c>
      <c r="E20" s="652">
        <f t="shared" si="1"/>
        <v>0.01012151801839515</v>
      </c>
      <c r="F20" s="650">
        <v>7554</v>
      </c>
      <c r="G20" s="651">
        <v>6981</v>
      </c>
      <c r="H20" s="651">
        <f t="shared" si="2"/>
        <v>14535</v>
      </c>
      <c r="I20" s="652">
        <f t="shared" si="3"/>
        <v>-0.06845545235638117</v>
      </c>
      <c r="J20" s="650">
        <v>15130</v>
      </c>
      <c r="K20" s="651">
        <v>13813</v>
      </c>
      <c r="L20" s="651">
        <f t="shared" si="4"/>
        <v>28943</v>
      </c>
      <c r="M20" s="652">
        <f t="shared" si="5"/>
        <v>0.01032284986696531</v>
      </c>
      <c r="N20" s="651">
        <v>16176</v>
      </c>
      <c r="O20" s="651">
        <v>13917</v>
      </c>
      <c r="P20" s="651">
        <f t="shared" si="6"/>
        <v>30093</v>
      </c>
      <c r="Q20" s="652">
        <f t="shared" si="7"/>
        <v>-0.03821486724487422</v>
      </c>
    </row>
    <row r="21" spans="1:17" s="648" customFormat="1" ht="18" customHeight="1">
      <c r="A21" s="649" t="s">
        <v>34</v>
      </c>
      <c r="B21" s="650">
        <v>6327</v>
      </c>
      <c r="C21" s="651">
        <v>5463</v>
      </c>
      <c r="D21" s="651">
        <f t="shared" si="0"/>
        <v>11790</v>
      </c>
      <c r="E21" s="652">
        <f t="shared" si="1"/>
        <v>0.00881334545324068</v>
      </c>
      <c r="F21" s="650">
        <v>5275</v>
      </c>
      <c r="G21" s="651">
        <v>4874</v>
      </c>
      <c r="H21" s="651">
        <f t="shared" si="2"/>
        <v>10149</v>
      </c>
      <c r="I21" s="652">
        <f t="shared" si="3"/>
        <v>0.16169080697605676</v>
      </c>
      <c r="J21" s="650">
        <v>16836</v>
      </c>
      <c r="K21" s="651">
        <v>11991</v>
      </c>
      <c r="L21" s="651">
        <f t="shared" si="4"/>
        <v>28827</v>
      </c>
      <c r="M21" s="652">
        <f t="shared" si="5"/>
        <v>0.01028147714870639</v>
      </c>
      <c r="N21" s="651">
        <v>13908</v>
      </c>
      <c r="O21" s="651">
        <v>10669</v>
      </c>
      <c r="P21" s="651">
        <f t="shared" si="6"/>
        <v>24577</v>
      </c>
      <c r="Q21" s="652">
        <f t="shared" si="7"/>
        <v>0.17292590633519134</v>
      </c>
    </row>
    <row r="22" spans="1:17" s="648" customFormat="1" ht="18" customHeight="1">
      <c r="A22" s="649" t="s">
        <v>58</v>
      </c>
      <c r="B22" s="650">
        <v>6170</v>
      </c>
      <c r="C22" s="651">
        <v>5605</v>
      </c>
      <c r="D22" s="651">
        <f t="shared" si="0"/>
        <v>11775</v>
      </c>
      <c r="E22" s="652">
        <f t="shared" si="1"/>
        <v>0.008802132545539356</v>
      </c>
      <c r="F22" s="650">
        <v>6489</v>
      </c>
      <c r="G22" s="651">
        <v>6202</v>
      </c>
      <c r="H22" s="651">
        <f t="shared" si="2"/>
        <v>12691</v>
      </c>
      <c r="I22" s="652">
        <f t="shared" si="3"/>
        <v>-0.07217713340162324</v>
      </c>
      <c r="J22" s="650">
        <v>14713</v>
      </c>
      <c r="K22" s="651">
        <v>11801</v>
      </c>
      <c r="L22" s="651">
        <f t="shared" si="4"/>
        <v>26514</v>
      </c>
      <c r="M22" s="652">
        <f t="shared" si="5"/>
        <v>0.00945651941307806</v>
      </c>
      <c r="N22" s="651">
        <v>14494</v>
      </c>
      <c r="O22" s="651">
        <v>11734</v>
      </c>
      <c r="P22" s="651">
        <f t="shared" si="6"/>
        <v>26228</v>
      </c>
      <c r="Q22" s="652">
        <f t="shared" si="7"/>
        <v>0.010904377001677679</v>
      </c>
    </row>
    <row r="23" spans="1:17" s="648" customFormat="1" ht="18" customHeight="1">
      <c r="A23" s="649" t="s">
        <v>19</v>
      </c>
      <c r="B23" s="650">
        <v>5717</v>
      </c>
      <c r="C23" s="651">
        <v>5471</v>
      </c>
      <c r="D23" s="651">
        <f t="shared" si="0"/>
        <v>11188</v>
      </c>
      <c r="E23" s="652">
        <f t="shared" si="1"/>
        <v>0.008363334090827542</v>
      </c>
      <c r="F23" s="650">
        <v>5236</v>
      </c>
      <c r="G23" s="651">
        <v>4959</v>
      </c>
      <c r="H23" s="651">
        <f t="shared" si="2"/>
        <v>10195</v>
      </c>
      <c r="I23" s="652">
        <f t="shared" si="3"/>
        <v>0.09740068661108392</v>
      </c>
      <c r="J23" s="650">
        <v>10871</v>
      </c>
      <c r="K23" s="651">
        <v>10590</v>
      </c>
      <c r="L23" s="651">
        <f t="shared" si="4"/>
        <v>21461</v>
      </c>
      <c r="M23" s="652">
        <f t="shared" si="5"/>
        <v>0.0076543095392648496</v>
      </c>
      <c r="N23" s="651">
        <v>9987</v>
      </c>
      <c r="O23" s="651">
        <v>9808</v>
      </c>
      <c r="P23" s="651">
        <f t="shared" si="6"/>
        <v>19795</v>
      </c>
      <c r="Q23" s="652">
        <f t="shared" si="7"/>
        <v>0.08416266734023736</v>
      </c>
    </row>
    <row r="24" spans="1:17" s="648" customFormat="1" ht="18" customHeight="1">
      <c r="A24" s="649" t="s">
        <v>43</v>
      </c>
      <c r="B24" s="650">
        <v>5343</v>
      </c>
      <c r="C24" s="651">
        <v>5091</v>
      </c>
      <c r="D24" s="651">
        <f t="shared" si="0"/>
        <v>10434</v>
      </c>
      <c r="E24" s="652">
        <f t="shared" si="1"/>
        <v>0.007799698597040989</v>
      </c>
      <c r="F24" s="650">
        <v>6118</v>
      </c>
      <c r="G24" s="651">
        <v>5836</v>
      </c>
      <c r="H24" s="651">
        <f t="shared" si="2"/>
        <v>11954</v>
      </c>
      <c r="I24" s="652">
        <f t="shared" si="3"/>
        <v>-0.12715409068094363</v>
      </c>
      <c r="J24" s="650">
        <v>10248</v>
      </c>
      <c r="K24" s="651">
        <v>9358</v>
      </c>
      <c r="L24" s="651">
        <f t="shared" si="4"/>
        <v>19606</v>
      </c>
      <c r="M24" s="652">
        <f t="shared" si="5"/>
        <v>0.006992702708486401</v>
      </c>
      <c r="N24" s="651">
        <v>11804</v>
      </c>
      <c r="O24" s="651">
        <v>10599</v>
      </c>
      <c r="P24" s="651">
        <f t="shared" si="6"/>
        <v>22403</v>
      </c>
      <c r="Q24" s="652">
        <f t="shared" si="7"/>
        <v>-0.12484935053341073</v>
      </c>
    </row>
    <row r="25" spans="1:17" s="648" customFormat="1" ht="18" customHeight="1">
      <c r="A25" s="649" t="s">
        <v>49</v>
      </c>
      <c r="B25" s="650">
        <v>5205</v>
      </c>
      <c r="C25" s="651">
        <v>5078</v>
      </c>
      <c r="D25" s="651">
        <f t="shared" si="0"/>
        <v>10283</v>
      </c>
      <c r="E25" s="652">
        <f t="shared" si="1"/>
        <v>0.00768682199284766</v>
      </c>
      <c r="F25" s="650">
        <v>4808</v>
      </c>
      <c r="G25" s="651">
        <v>4522</v>
      </c>
      <c r="H25" s="651">
        <f t="shared" si="2"/>
        <v>9330</v>
      </c>
      <c r="I25" s="652">
        <f t="shared" si="3"/>
        <v>0.10214362272240085</v>
      </c>
      <c r="J25" s="650">
        <v>11794</v>
      </c>
      <c r="K25" s="651">
        <v>9601</v>
      </c>
      <c r="L25" s="651">
        <f t="shared" si="4"/>
        <v>21395</v>
      </c>
      <c r="M25" s="652">
        <f t="shared" si="5"/>
        <v>0.007630769889220981</v>
      </c>
      <c r="N25" s="651">
        <v>10334</v>
      </c>
      <c r="O25" s="651">
        <v>8710</v>
      </c>
      <c r="P25" s="651">
        <f t="shared" si="6"/>
        <v>19044</v>
      </c>
      <c r="Q25" s="652">
        <f t="shared" si="7"/>
        <v>0.12345095568157949</v>
      </c>
    </row>
    <row r="26" spans="1:17" s="648" customFormat="1" ht="18" customHeight="1">
      <c r="A26" s="649" t="s">
        <v>28</v>
      </c>
      <c r="B26" s="650">
        <v>4870</v>
      </c>
      <c r="C26" s="651">
        <v>4236</v>
      </c>
      <c r="D26" s="651">
        <f t="shared" si="0"/>
        <v>9106</v>
      </c>
      <c r="E26" s="652">
        <f t="shared" si="1"/>
        <v>0.0068069825018837685</v>
      </c>
      <c r="F26" s="650">
        <v>4783</v>
      </c>
      <c r="G26" s="651">
        <v>4099</v>
      </c>
      <c r="H26" s="651">
        <f t="shared" si="2"/>
        <v>8882</v>
      </c>
      <c r="I26" s="652">
        <f t="shared" si="3"/>
        <v>0.025219545147489253</v>
      </c>
      <c r="J26" s="650">
        <v>9667</v>
      </c>
      <c r="K26" s="651">
        <v>8288</v>
      </c>
      <c r="L26" s="651">
        <f t="shared" si="4"/>
        <v>17955</v>
      </c>
      <c r="M26" s="652">
        <f t="shared" si="5"/>
        <v>0.006403854796025366</v>
      </c>
      <c r="N26" s="651">
        <v>9209</v>
      </c>
      <c r="O26" s="651">
        <v>8183</v>
      </c>
      <c r="P26" s="651">
        <f t="shared" si="6"/>
        <v>17392</v>
      </c>
      <c r="Q26" s="652">
        <f t="shared" si="7"/>
        <v>0.032371205151793925</v>
      </c>
    </row>
    <row r="27" spans="1:17" s="648" customFormat="1" ht="18" customHeight="1">
      <c r="A27" s="649" t="s">
        <v>35</v>
      </c>
      <c r="B27" s="650">
        <v>4322</v>
      </c>
      <c r="C27" s="651">
        <v>4338</v>
      </c>
      <c r="D27" s="651">
        <f t="shared" si="0"/>
        <v>8660</v>
      </c>
      <c r="E27" s="652">
        <f t="shared" si="1"/>
        <v>0.006473585379564401</v>
      </c>
      <c r="F27" s="650">
        <v>3821</v>
      </c>
      <c r="G27" s="651">
        <v>3785</v>
      </c>
      <c r="H27" s="651">
        <f t="shared" si="2"/>
        <v>7606</v>
      </c>
      <c r="I27" s="652">
        <f t="shared" si="3"/>
        <v>0.13857480936103084</v>
      </c>
      <c r="J27" s="650">
        <v>8458</v>
      </c>
      <c r="K27" s="651">
        <v>8314</v>
      </c>
      <c r="L27" s="651">
        <f t="shared" si="4"/>
        <v>16772</v>
      </c>
      <c r="M27" s="652">
        <f t="shared" si="5"/>
        <v>0.005981924402057223</v>
      </c>
      <c r="N27" s="651">
        <v>7101</v>
      </c>
      <c r="O27" s="651">
        <v>6977</v>
      </c>
      <c r="P27" s="651">
        <f t="shared" si="6"/>
        <v>14078</v>
      </c>
      <c r="Q27" s="652">
        <f t="shared" si="7"/>
        <v>0.19136240943315808</v>
      </c>
    </row>
    <row r="28" spans="1:17" s="648" customFormat="1" ht="18" customHeight="1">
      <c r="A28" s="649" t="s">
        <v>17</v>
      </c>
      <c r="B28" s="650">
        <v>3578</v>
      </c>
      <c r="C28" s="651">
        <v>3345</v>
      </c>
      <c r="D28" s="651">
        <f t="shared" si="0"/>
        <v>6923</v>
      </c>
      <c r="E28" s="652">
        <f t="shared" si="1"/>
        <v>0.005175130667751079</v>
      </c>
      <c r="F28" s="650">
        <v>3333</v>
      </c>
      <c r="G28" s="651">
        <v>3595</v>
      </c>
      <c r="H28" s="651">
        <f t="shared" si="2"/>
        <v>6928</v>
      </c>
      <c r="I28" s="652">
        <f t="shared" si="3"/>
        <v>-0.0007217090069283616</v>
      </c>
      <c r="J28" s="650">
        <v>8100</v>
      </c>
      <c r="K28" s="651">
        <v>7563</v>
      </c>
      <c r="L28" s="651">
        <f t="shared" si="4"/>
        <v>15663</v>
      </c>
      <c r="M28" s="652">
        <f t="shared" si="5"/>
        <v>0.005586386949047358</v>
      </c>
      <c r="N28" s="651">
        <v>7792</v>
      </c>
      <c r="O28" s="651">
        <v>8752</v>
      </c>
      <c r="P28" s="651">
        <f t="shared" si="6"/>
        <v>16544</v>
      </c>
      <c r="Q28" s="652">
        <f t="shared" si="7"/>
        <v>-0.05325193423597674</v>
      </c>
    </row>
    <row r="29" spans="1:17" s="648" customFormat="1" ht="18" customHeight="1">
      <c r="A29" s="649" t="s">
        <v>26</v>
      </c>
      <c r="B29" s="650">
        <v>2977</v>
      </c>
      <c r="C29" s="651">
        <v>2820</v>
      </c>
      <c r="D29" s="651">
        <f t="shared" si="0"/>
        <v>5797</v>
      </c>
      <c r="E29" s="652">
        <f t="shared" si="1"/>
        <v>0.00433341506297169</v>
      </c>
      <c r="F29" s="650">
        <v>3389</v>
      </c>
      <c r="G29" s="651">
        <v>3247</v>
      </c>
      <c r="H29" s="651">
        <f t="shared" si="2"/>
        <v>6636</v>
      </c>
      <c r="I29" s="652">
        <f t="shared" si="3"/>
        <v>-0.12643158529234477</v>
      </c>
      <c r="J29" s="650">
        <v>6222</v>
      </c>
      <c r="K29" s="651">
        <v>6011</v>
      </c>
      <c r="L29" s="651">
        <f t="shared" si="4"/>
        <v>12233</v>
      </c>
      <c r="M29" s="652">
        <f t="shared" si="5"/>
        <v>0.0043630384694947535</v>
      </c>
      <c r="N29" s="651">
        <v>6904</v>
      </c>
      <c r="O29" s="651">
        <v>6809</v>
      </c>
      <c r="P29" s="651">
        <f t="shared" si="6"/>
        <v>13713</v>
      </c>
      <c r="Q29" s="652">
        <f t="shared" si="7"/>
        <v>-0.10792678480274187</v>
      </c>
    </row>
    <row r="30" spans="1:17" s="648" customFormat="1" ht="18" customHeight="1">
      <c r="A30" s="649" t="s">
        <v>294</v>
      </c>
      <c r="B30" s="650">
        <v>2870</v>
      </c>
      <c r="C30" s="651">
        <v>2835</v>
      </c>
      <c r="D30" s="651">
        <f t="shared" si="0"/>
        <v>5705</v>
      </c>
      <c r="E30" s="652">
        <f t="shared" si="1"/>
        <v>0.004264642562403569</v>
      </c>
      <c r="F30" s="650">
        <v>2845</v>
      </c>
      <c r="G30" s="651">
        <v>2793</v>
      </c>
      <c r="H30" s="651">
        <f t="shared" si="2"/>
        <v>5638</v>
      </c>
      <c r="I30" s="652">
        <f t="shared" si="3"/>
        <v>0.01188364668322106</v>
      </c>
      <c r="J30" s="650">
        <v>6094</v>
      </c>
      <c r="K30" s="651">
        <v>5232</v>
      </c>
      <c r="L30" s="651">
        <f t="shared" si="4"/>
        <v>11326</v>
      </c>
      <c r="M30" s="652">
        <f t="shared" si="5"/>
        <v>0.0040395466120737005</v>
      </c>
      <c r="N30" s="651">
        <v>6309</v>
      </c>
      <c r="O30" s="651">
        <v>5378</v>
      </c>
      <c r="P30" s="651">
        <f t="shared" si="6"/>
        <v>11687</v>
      </c>
      <c r="Q30" s="652">
        <f t="shared" si="7"/>
        <v>-0.03088902199024557</v>
      </c>
    </row>
    <row r="31" spans="1:17" s="648" customFormat="1" ht="18" customHeight="1">
      <c r="A31" s="649" t="s">
        <v>24</v>
      </c>
      <c r="B31" s="650">
        <v>1972</v>
      </c>
      <c r="C31" s="651">
        <v>3249</v>
      </c>
      <c r="D31" s="651">
        <f t="shared" si="0"/>
        <v>5221</v>
      </c>
      <c r="E31" s="652">
        <f t="shared" si="1"/>
        <v>0.0039028394072408473</v>
      </c>
      <c r="F31" s="650">
        <v>1888</v>
      </c>
      <c r="G31" s="651">
        <v>2514</v>
      </c>
      <c r="H31" s="651">
        <f t="shared" si="2"/>
        <v>4402</v>
      </c>
      <c r="I31" s="652">
        <f t="shared" si="3"/>
        <v>0.1860517946388005</v>
      </c>
      <c r="J31" s="650">
        <v>3778</v>
      </c>
      <c r="K31" s="651">
        <v>6697</v>
      </c>
      <c r="L31" s="651">
        <f t="shared" si="4"/>
        <v>10475</v>
      </c>
      <c r="M31" s="652">
        <f t="shared" si="5"/>
        <v>0.0037360277910535064</v>
      </c>
      <c r="N31" s="651">
        <v>3652</v>
      </c>
      <c r="O31" s="651">
        <v>5026</v>
      </c>
      <c r="P31" s="651">
        <f t="shared" si="6"/>
        <v>8678</v>
      </c>
      <c r="Q31" s="652">
        <f t="shared" si="7"/>
        <v>0.20707536298686335</v>
      </c>
    </row>
    <row r="32" spans="1:17" s="648" customFormat="1" ht="18" customHeight="1">
      <c r="A32" s="649" t="s">
        <v>57</v>
      </c>
      <c r="B32" s="650">
        <v>2092</v>
      </c>
      <c r="C32" s="651">
        <v>1987</v>
      </c>
      <c r="D32" s="651">
        <f t="shared" si="0"/>
        <v>4079</v>
      </c>
      <c r="E32" s="652">
        <f t="shared" si="1"/>
        <v>0.003049163367580045</v>
      </c>
      <c r="F32" s="650">
        <v>1894</v>
      </c>
      <c r="G32" s="651">
        <v>1913</v>
      </c>
      <c r="H32" s="651">
        <f t="shared" si="2"/>
        <v>3807</v>
      </c>
      <c r="I32" s="652">
        <f t="shared" si="3"/>
        <v>0.0714473338586814</v>
      </c>
      <c r="J32" s="650">
        <v>4651</v>
      </c>
      <c r="K32" s="651">
        <v>4358</v>
      </c>
      <c r="L32" s="651">
        <f t="shared" si="4"/>
        <v>9009</v>
      </c>
      <c r="M32" s="652">
        <f t="shared" si="5"/>
        <v>0.003213162230988166</v>
      </c>
      <c r="N32" s="651">
        <v>4473</v>
      </c>
      <c r="O32" s="651">
        <v>4070</v>
      </c>
      <c r="P32" s="651">
        <f t="shared" si="6"/>
        <v>8543</v>
      </c>
      <c r="Q32" s="652">
        <f t="shared" si="7"/>
        <v>0.05454758281634087</v>
      </c>
    </row>
    <row r="33" spans="1:17" s="648" customFormat="1" ht="18" customHeight="1">
      <c r="A33" s="649" t="s">
        <v>295</v>
      </c>
      <c r="B33" s="650">
        <v>1530</v>
      </c>
      <c r="C33" s="651">
        <v>1995</v>
      </c>
      <c r="D33" s="651">
        <f t="shared" si="0"/>
        <v>3525</v>
      </c>
      <c r="E33" s="652">
        <f t="shared" si="1"/>
        <v>0.002635033309811145</v>
      </c>
      <c r="F33" s="650">
        <v>1577</v>
      </c>
      <c r="G33" s="651">
        <v>1977</v>
      </c>
      <c r="H33" s="651">
        <f t="shared" si="2"/>
        <v>3554</v>
      </c>
      <c r="I33" s="652">
        <f t="shared" si="3"/>
        <v>-0.008159819921215505</v>
      </c>
      <c r="J33" s="650">
        <v>2950</v>
      </c>
      <c r="K33" s="651">
        <v>4110</v>
      </c>
      <c r="L33" s="651">
        <f t="shared" si="4"/>
        <v>7060</v>
      </c>
      <c r="M33" s="652">
        <f t="shared" si="5"/>
        <v>0.002518029231965418</v>
      </c>
      <c r="N33" s="651">
        <v>3298</v>
      </c>
      <c r="O33" s="651">
        <v>4181</v>
      </c>
      <c r="P33" s="651">
        <f t="shared" si="6"/>
        <v>7479</v>
      </c>
      <c r="Q33" s="652">
        <f t="shared" si="7"/>
        <v>-0.05602353255782855</v>
      </c>
    </row>
    <row r="34" spans="1:17" s="648" customFormat="1" ht="18" customHeight="1">
      <c r="A34" s="649" t="s">
        <v>296</v>
      </c>
      <c r="B34" s="650">
        <v>1687</v>
      </c>
      <c r="C34" s="651">
        <v>1553</v>
      </c>
      <c r="D34" s="651">
        <f t="shared" si="0"/>
        <v>3240</v>
      </c>
      <c r="E34" s="652">
        <f t="shared" si="1"/>
        <v>0.0024219880634859885</v>
      </c>
      <c r="F34" s="650">
        <v>1807</v>
      </c>
      <c r="G34" s="651">
        <v>1756</v>
      </c>
      <c r="H34" s="651">
        <f t="shared" si="2"/>
        <v>3563</v>
      </c>
      <c r="I34" s="652">
        <f t="shared" si="3"/>
        <v>-0.09065394330620269</v>
      </c>
      <c r="J34" s="650">
        <v>4096</v>
      </c>
      <c r="K34" s="651">
        <v>3205</v>
      </c>
      <c r="L34" s="651">
        <f t="shared" si="4"/>
        <v>7301</v>
      </c>
      <c r="M34" s="652">
        <f t="shared" si="5"/>
        <v>0.0026039846207619715</v>
      </c>
      <c r="N34" s="651">
        <v>4698</v>
      </c>
      <c r="O34" s="651">
        <v>3669</v>
      </c>
      <c r="P34" s="651">
        <f t="shared" si="6"/>
        <v>8367</v>
      </c>
      <c r="Q34" s="652">
        <f t="shared" si="7"/>
        <v>-0.1274052826580614</v>
      </c>
    </row>
    <row r="35" spans="1:17" s="648" customFormat="1" ht="18" customHeight="1">
      <c r="A35" s="649" t="s">
        <v>297</v>
      </c>
      <c r="B35" s="650">
        <v>1536</v>
      </c>
      <c r="C35" s="651">
        <v>1468</v>
      </c>
      <c r="D35" s="651">
        <f t="shared" si="0"/>
        <v>3004</v>
      </c>
      <c r="E35" s="652">
        <f t="shared" si="1"/>
        <v>0.0022455716489851573</v>
      </c>
      <c r="F35" s="650">
        <v>1635</v>
      </c>
      <c r="G35" s="651">
        <v>1624</v>
      </c>
      <c r="H35" s="651">
        <f t="shared" si="2"/>
        <v>3259</v>
      </c>
      <c r="I35" s="652">
        <f t="shared" si="3"/>
        <v>-0.0782448603866217</v>
      </c>
      <c r="J35" s="650">
        <v>2669</v>
      </c>
      <c r="K35" s="651">
        <v>2526</v>
      </c>
      <c r="L35" s="651">
        <f t="shared" si="4"/>
        <v>5195</v>
      </c>
      <c r="M35" s="652">
        <f t="shared" si="5"/>
        <v>0.0018528557875439585</v>
      </c>
      <c r="N35" s="651">
        <v>2884</v>
      </c>
      <c r="O35" s="651">
        <v>2775</v>
      </c>
      <c r="P35" s="651">
        <f t="shared" si="6"/>
        <v>5659</v>
      </c>
      <c r="Q35" s="652">
        <f t="shared" si="7"/>
        <v>-0.08199328503269132</v>
      </c>
    </row>
    <row r="36" spans="1:17" s="648" customFormat="1" ht="18" customHeight="1">
      <c r="A36" s="649" t="s">
        <v>52</v>
      </c>
      <c r="B36" s="650">
        <v>1439</v>
      </c>
      <c r="C36" s="651">
        <v>1177</v>
      </c>
      <c r="D36" s="651">
        <f t="shared" si="0"/>
        <v>2616</v>
      </c>
      <c r="E36" s="652">
        <f t="shared" si="1"/>
        <v>0.001955531103110909</v>
      </c>
      <c r="F36" s="650">
        <v>1654</v>
      </c>
      <c r="G36" s="651">
        <v>1281</v>
      </c>
      <c r="H36" s="651">
        <f t="shared" si="2"/>
        <v>2935</v>
      </c>
      <c r="I36" s="652">
        <f t="shared" si="3"/>
        <v>-0.10868824531516186</v>
      </c>
      <c r="J36" s="650">
        <v>3288</v>
      </c>
      <c r="K36" s="651">
        <v>2472</v>
      </c>
      <c r="L36" s="651">
        <f t="shared" si="4"/>
        <v>5760</v>
      </c>
      <c r="M36" s="652">
        <f t="shared" si="5"/>
        <v>0.002054369458374052</v>
      </c>
      <c r="N36" s="651">
        <v>3462</v>
      </c>
      <c r="O36" s="651">
        <v>2638</v>
      </c>
      <c r="P36" s="651">
        <f t="shared" si="6"/>
        <v>6100</v>
      </c>
      <c r="Q36" s="652">
        <f t="shared" si="7"/>
        <v>-0.05573770491803276</v>
      </c>
    </row>
    <row r="37" spans="1:17" s="648" customFormat="1" ht="18" customHeight="1">
      <c r="A37" s="649" t="s">
        <v>51</v>
      </c>
      <c r="B37" s="650">
        <v>1112</v>
      </c>
      <c r="C37" s="651">
        <v>1096</v>
      </c>
      <c r="D37" s="651">
        <f aca="true" t="shared" si="8" ref="D37:D54">C37+B37</f>
        <v>2208</v>
      </c>
      <c r="E37" s="652">
        <f aca="true" t="shared" si="9" ref="E37:E54">D37/$D$5</f>
        <v>0.0016505400136348958</v>
      </c>
      <c r="F37" s="650">
        <v>2255</v>
      </c>
      <c r="G37" s="651">
        <v>1499</v>
      </c>
      <c r="H37" s="651">
        <f aca="true" t="shared" si="10" ref="H37:H54">G37+F37</f>
        <v>3754</v>
      </c>
      <c r="I37" s="652">
        <f aca="true" t="shared" si="11" ref="I37:I54">(D37/H37-1)</f>
        <v>-0.41182738412360154</v>
      </c>
      <c r="J37" s="650">
        <v>2021</v>
      </c>
      <c r="K37" s="651">
        <v>1823</v>
      </c>
      <c r="L37" s="651">
        <f aca="true" t="shared" si="12" ref="L37:L54">K37+J37</f>
        <v>3844</v>
      </c>
      <c r="M37" s="652">
        <f aca="true" t="shared" si="13" ref="M37:M54">L37/$L$5</f>
        <v>0.001371006284373239</v>
      </c>
      <c r="N37" s="651">
        <v>3406</v>
      </c>
      <c r="O37" s="651">
        <v>2546</v>
      </c>
      <c r="P37" s="651">
        <f aca="true" t="shared" si="14" ref="P37:P54">O37+N37</f>
        <v>5952</v>
      </c>
      <c r="Q37" s="652">
        <f aca="true" t="shared" si="15" ref="Q37:Q54">(L37/P37-1)</f>
        <v>-0.35416666666666663</v>
      </c>
    </row>
    <row r="38" spans="1:17" s="648" customFormat="1" ht="18" customHeight="1">
      <c r="A38" s="649" t="s">
        <v>39</v>
      </c>
      <c r="B38" s="650">
        <v>984</v>
      </c>
      <c r="C38" s="651">
        <v>741</v>
      </c>
      <c r="D38" s="651">
        <f t="shared" si="8"/>
        <v>1725</v>
      </c>
      <c r="E38" s="652">
        <f t="shared" si="9"/>
        <v>0.0012894843856522623</v>
      </c>
      <c r="F38" s="650">
        <v>964</v>
      </c>
      <c r="G38" s="651">
        <v>846</v>
      </c>
      <c r="H38" s="651">
        <f t="shared" si="10"/>
        <v>1810</v>
      </c>
      <c r="I38" s="652">
        <f t="shared" si="11"/>
        <v>-0.046961325966850875</v>
      </c>
      <c r="J38" s="650">
        <v>2060</v>
      </c>
      <c r="K38" s="651">
        <v>1479</v>
      </c>
      <c r="L38" s="651">
        <f t="shared" si="12"/>
        <v>3539</v>
      </c>
      <c r="M38" s="652">
        <f t="shared" si="13"/>
        <v>0.0012622245682614185</v>
      </c>
      <c r="N38" s="651">
        <v>2127</v>
      </c>
      <c r="O38" s="651">
        <v>1797</v>
      </c>
      <c r="P38" s="651">
        <f t="shared" si="14"/>
        <v>3924</v>
      </c>
      <c r="Q38" s="652">
        <f t="shared" si="15"/>
        <v>-0.09811416921508664</v>
      </c>
    </row>
    <row r="39" spans="1:17" s="648" customFormat="1" ht="18" customHeight="1">
      <c r="A39" s="649" t="s">
        <v>42</v>
      </c>
      <c r="B39" s="650">
        <v>703</v>
      </c>
      <c r="C39" s="651">
        <v>635</v>
      </c>
      <c r="D39" s="651">
        <f t="shared" si="8"/>
        <v>1338</v>
      </c>
      <c r="E39" s="652">
        <f t="shared" si="9"/>
        <v>0.0010001913669581027</v>
      </c>
      <c r="F39" s="650">
        <v>627</v>
      </c>
      <c r="G39" s="651">
        <v>467</v>
      </c>
      <c r="H39" s="651">
        <f t="shared" si="10"/>
        <v>1094</v>
      </c>
      <c r="I39" s="652">
        <f t="shared" si="11"/>
        <v>0.22303473491773307</v>
      </c>
      <c r="J39" s="650">
        <v>1926</v>
      </c>
      <c r="K39" s="651">
        <v>1390</v>
      </c>
      <c r="L39" s="651">
        <f t="shared" si="12"/>
        <v>3316</v>
      </c>
      <c r="M39" s="652">
        <f t="shared" si="13"/>
        <v>0.0011826890840222841</v>
      </c>
      <c r="N39" s="651">
        <v>1748</v>
      </c>
      <c r="O39" s="651">
        <v>1187</v>
      </c>
      <c r="P39" s="651">
        <f t="shared" si="14"/>
        <v>2935</v>
      </c>
      <c r="Q39" s="652">
        <f t="shared" si="15"/>
        <v>0.1298126064735945</v>
      </c>
    </row>
    <row r="40" spans="1:17" s="648" customFormat="1" ht="18" customHeight="1">
      <c r="A40" s="649" t="s">
        <v>298</v>
      </c>
      <c r="B40" s="650">
        <v>656</v>
      </c>
      <c r="C40" s="651">
        <v>676</v>
      </c>
      <c r="D40" s="651">
        <f t="shared" si="8"/>
        <v>1332</v>
      </c>
      <c r="E40" s="652">
        <f t="shared" si="9"/>
        <v>0.000995706203877573</v>
      </c>
      <c r="F40" s="650">
        <v>698</v>
      </c>
      <c r="G40" s="651">
        <v>751</v>
      </c>
      <c r="H40" s="651">
        <f t="shared" si="10"/>
        <v>1449</v>
      </c>
      <c r="I40" s="652">
        <f t="shared" si="11"/>
        <v>-0.08074534161490687</v>
      </c>
      <c r="J40" s="650">
        <v>1598</v>
      </c>
      <c r="K40" s="651">
        <v>1303</v>
      </c>
      <c r="L40" s="651">
        <f t="shared" si="12"/>
        <v>2901</v>
      </c>
      <c r="M40" s="652">
        <f t="shared" si="13"/>
        <v>0.001034674617837348</v>
      </c>
      <c r="N40" s="651">
        <v>1934</v>
      </c>
      <c r="O40" s="651">
        <v>1461</v>
      </c>
      <c r="P40" s="651">
        <f t="shared" si="14"/>
        <v>3395</v>
      </c>
      <c r="Q40" s="652">
        <f t="shared" si="15"/>
        <v>-0.14550810014727544</v>
      </c>
    </row>
    <row r="41" spans="1:17" s="648" customFormat="1" ht="18" customHeight="1">
      <c r="A41" s="649" t="s">
        <v>59</v>
      </c>
      <c r="B41" s="650">
        <v>640</v>
      </c>
      <c r="C41" s="651">
        <v>659</v>
      </c>
      <c r="D41" s="651">
        <f t="shared" si="8"/>
        <v>1299</v>
      </c>
      <c r="E41" s="652">
        <f t="shared" si="9"/>
        <v>0.0009710378069346602</v>
      </c>
      <c r="F41" s="650">
        <v>938</v>
      </c>
      <c r="G41" s="651">
        <v>698</v>
      </c>
      <c r="H41" s="651">
        <f t="shared" si="10"/>
        <v>1636</v>
      </c>
      <c r="I41" s="652">
        <f t="shared" si="11"/>
        <v>-0.20599022004889977</v>
      </c>
      <c r="J41" s="650">
        <v>2211</v>
      </c>
      <c r="K41" s="651">
        <v>1731</v>
      </c>
      <c r="L41" s="651">
        <f t="shared" si="12"/>
        <v>3942</v>
      </c>
      <c r="M41" s="652">
        <f t="shared" si="13"/>
        <v>0.001405959098074742</v>
      </c>
      <c r="N41" s="651">
        <v>2636</v>
      </c>
      <c r="O41" s="651">
        <v>1719</v>
      </c>
      <c r="P41" s="651">
        <f t="shared" si="14"/>
        <v>4355</v>
      </c>
      <c r="Q41" s="652">
        <f t="shared" si="15"/>
        <v>-0.09483352468427098</v>
      </c>
    </row>
    <row r="42" spans="1:17" s="648" customFormat="1" ht="18" customHeight="1">
      <c r="A42" s="649" t="s">
        <v>299</v>
      </c>
      <c r="B42" s="650">
        <v>694</v>
      </c>
      <c r="C42" s="651">
        <v>579</v>
      </c>
      <c r="D42" s="651">
        <f t="shared" si="8"/>
        <v>1273</v>
      </c>
      <c r="E42" s="652">
        <f t="shared" si="9"/>
        <v>0.0009516021002523652</v>
      </c>
      <c r="F42" s="650">
        <v>576</v>
      </c>
      <c r="G42" s="651">
        <v>502</v>
      </c>
      <c r="H42" s="651">
        <f t="shared" si="10"/>
        <v>1078</v>
      </c>
      <c r="I42" s="652">
        <f t="shared" si="11"/>
        <v>0.18089053803339517</v>
      </c>
      <c r="J42" s="650">
        <v>1653</v>
      </c>
      <c r="K42" s="651">
        <v>1190</v>
      </c>
      <c r="L42" s="651">
        <f t="shared" si="12"/>
        <v>2843</v>
      </c>
      <c r="M42" s="652">
        <f t="shared" si="13"/>
        <v>0.0010139882587078873</v>
      </c>
      <c r="N42" s="651">
        <v>1322</v>
      </c>
      <c r="O42" s="651">
        <v>983</v>
      </c>
      <c r="P42" s="651">
        <f t="shared" si="14"/>
        <v>2305</v>
      </c>
      <c r="Q42" s="652">
        <f t="shared" si="15"/>
        <v>0.23340563991323204</v>
      </c>
    </row>
    <row r="43" spans="1:17" s="648" customFormat="1" ht="18" customHeight="1">
      <c r="A43" s="649" t="s">
        <v>300</v>
      </c>
      <c r="B43" s="650">
        <v>614</v>
      </c>
      <c r="C43" s="651">
        <v>589</v>
      </c>
      <c r="D43" s="651">
        <f t="shared" si="8"/>
        <v>1203</v>
      </c>
      <c r="E43" s="652">
        <f t="shared" si="9"/>
        <v>0.0008992751976461864</v>
      </c>
      <c r="F43" s="650">
        <v>615</v>
      </c>
      <c r="G43" s="651">
        <v>714</v>
      </c>
      <c r="H43" s="651">
        <f t="shared" si="10"/>
        <v>1329</v>
      </c>
      <c r="I43" s="652">
        <f t="shared" si="11"/>
        <v>-0.09480812641083525</v>
      </c>
      <c r="J43" s="650">
        <v>1480</v>
      </c>
      <c r="K43" s="651">
        <v>1293</v>
      </c>
      <c r="L43" s="651">
        <f t="shared" si="12"/>
        <v>2773</v>
      </c>
      <c r="M43" s="652">
        <f t="shared" si="13"/>
        <v>0.0009890219632068137</v>
      </c>
      <c r="N43" s="651">
        <v>1363</v>
      </c>
      <c r="O43" s="651">
        <v>1727</v>
      </c>
      <c r="P43" s="651">
        <f t="shared" si="14"/>
        <v>3090</v>
      </c>
      <c r="Q43" s="652">
        <f t="shared" si="15"/>
        <v>-0.10258899676375399</v>
      </c>
    </row>
    <row r="44" spans="1:17" s="648" customFormat="1" ht="18" customHeight="1">
      <c r="A44" s="649" t="s">
        <v>301</v>
      </c>
      <c r="B44" s="650">
        <v>450</v>
      </c>
      <c r="C44" s="651">
        <v>410</v>
      </c>
      <c r="D44" s="651">
        <f t="shared" si="8"/>
        <v>860</v>
      </c>
      <c r="E44" s="652">
        <f t="shared" si="9"/>
        <v>0.0006428733748759104</v>
      </c>
      <c r="F44" s="650">
        <v>1061</v>
      </c>
      <c r="G44" s="651">
        <v>915</v>
      </c>
      <c r="H44" s="651">
        <f t="shared" si="10"/>
        <v>1976</v>
      </c>
      <c r="I44" s="652">
        <f t="shared" si="11"/>
        <v>-0.5647773279352226</v>
      </c>
      <c r="J44" s="650">
        <v>836</v>
      </c>
      <c r="K44" s="651">
        <v>751</v>
      </c>
      <c r="L44" s="651">
        <f t="shared" si="12"/>
        <v>1587</v>
      </c>
      <c r="M44" s="652">
        <f t="shared" si="13"/>
        <v>0.0005660215851457674</v>
      </c>
      <c r="N44" s="651">
        <v>1817</v>
      </c>
      <c r="O44" s="651">
        <v>1547</v>
      </c>
      <c r="P44" s="651">
        <f t="shared" si="14"/>
        <v>3364</v>
      </c>
      <c r="Q44" s="652">
        <f t="shared" si="15"/>
        <v>-0.5282401902497027</v>
      </c>
    </row>
    <row r="45" spans="1:17" s="648" customFormat="1" ht="18" customHeight="1">
      <c r="A45" s="649" t="s">
        <v>23</v>
      </c>
      <c r="B45" s="650">
        <v>461</v>
      </c>
      <c r="C45" s="651">
        <v>355</v>
      </c>
      <c r="D45" s="651">
        <f t="shared" si="8"/>
        <v>816</v>
      </c>
      <c r="E45" s="652">
        <f t="shared" si="9"/>
        <v>0.0006099821789520267</v>
      </c>
      <c r="F45" s="650">
        <v>498</v>
      </c>
      <c r="G45" s="651">
        <v>437</v>
      </c>
      <c r="H45" s="651">
        <f t="shared" si="10"/>
        <v>935</v>
      </c>
      <c r="I45" s="652">
        <f t="shared" si="11"/>
        <v>-0.12727272727272732</v>
      </c>
      <c r="J45" s="650">
        <v>1043</v>
      </c>
      <c r="K45" s="651">
        <v>712</v>
      </c>
      <c r="L45" s="651">
        <f t="shared" si="12"/>
        <v>1755</v>
      </c>
      <c r="M45" s="652">
        <f t="shared" si="13"/>
        <v>0.000625940694348344</v>
      </c>
      <c r="N45" s="651">
        <v>1038</v>
      </c>
      <c r="O45" s="651">
        <v>902</v>
      </c>
      <c r="P45" s="651">
        <f t="shared" si="14"/>
        <v>1940</v>
      </c>
      <c r="Q45" s="652">
        <f t="shared" si="15"/>
        <v>-0.09536082474226804</v>
      </c>
    </row>
    <row r="46" spans="1:17" s="648" customFormat="1" ht="18" customHeight="1">
      <c r="A46" s="649" t="s">
        <v>22</v>
      </c>
      <c r="B46" s="650">
        <v>389</v>
      </c>
      <c r="C46" s="651">
        <v>371</v>
      </c>
      <c r="D46" s="651">
        <f t="shared" si="8"/>
        <v>760</v>
      </c>
      <c r="E46" s="652">
        <f t="shared" si="9"/>
        <v>0.0005681206568670837</v>
      </c>
      <c r="F46" s="650">
        <v>408</v>
      </c>
      <c r="G46" s="651">
        <v>410</v>
      </c>
      <c r="H46" s="651">
        <f t="shared" si="10"/>
        <v>818</v>
      </c>
      <c r="I46" s="652">
        <f t="shared" si="11"/>
        <v>-0.07090464547677267</v>
      </c>
      <c r="J46" s="650">
        <v>666</v>
      </c>
      <c r="K46" s="651">
        <v>685</v>
      </c>
      <c r="L46" s="651">
        <f t="shared" si="12"/>
        <v>1351</v>
      </c>
      <c r="M46" s="652">
        <f t="shared" si="13"/>
        <v>0.0004818495031707195</v>
      </c>
      <c r="N46" s="651">
        <v>747</v>
      </c>
      <c r="O46" s="651">
        <v>777</v>
      </c>
      <c r="P46" s="651">
        <f t="shared" si="14"/>
        <v>1524</v>
      </c>
      <c r="Q46" s="652">
        <f t="shared" si="15"/>
        <v>-0.11351706036745401</v>
      </c>
    </row>
    <row r="47" spans="1:17" s="648" customFormat="1" ht="18" customHeight="1">
      <c r="A47" s="649" t="s">
        <v>302</v>
      </c>
      <c r="B47" s="650">
        <v>373</v>
      </c>
      <c r="C47" s="651">
        <v>346</v>
      </c>
      <c r="D47" s="651">
        <f t="shared" si="8"/>
        <v>719</v>
      </c>
      <c r="E47" s="652">
        <f t="shared" si="9"/>
        <v>0.0005374720424834647</v>
      </c>
      <c r="F47" s="650">
        <v>625</v>
      </c>
      <c r="G47" s="651">
        <v>533</v>
      </c>
      <c r="H47" s="651">
        <f t="shared" si="10"/>
        <v>1158</v>
      </c>
      <c r="I47" s="652">
        <f t="shared" si="11"/>
        <v>-0.3791018998272885</v>
      </c>
      <c r="J47" s="650">
        <v>734</v>
      </c>
      <c r="K47" s="651">
        <v>688</v>
      </c>
      <c r="L47" s="651">
        <f t="shared" si="12"/>
        <v>1422</v>
      </c>
      <c r="M47" s="652">
        <f t="shared" si="13"/>
        <v>0.0005071724600360941</v>
      </c>
      <c r="N47" s="651">
        <v>932</v>
      </c>
      <c r="O47" s="651">
        <v>817</v>
      </c>
      <c r="P47" s="651">
        <f t="shared" si="14"/>
        <v>1749</v>
      </c>
      <c r="Q47" s="652">
        <f t="shared" si="15"/>
        <v>-0.18696397941680964</v>
      </c>
    </row>
    <row r="48" spans="1:17" s="648" customFormat="1" ht="18" customHeight="1">
      <c r="A48" s="649" t="s">
        <v>47</v>
      </c>
      <c r="B48" s="650">
        <v>381</v>
      </c>
      <c r="C48" s="651">
        <v>183</v>
      </c>
      <c r="D48" s="651">
        <f t="shared" si="8"/>
        <v>564</v>
      </c>
      <c r="E48" s="652">
        <f t="shared" si="9"/>
        <v>0.00042160532956978317</v>
      </c>
      <c r="F48" s="650">
        <v>250</v>
      </c>
      <c r="G48" s="651">
        <v>174</v>
      </c>
      <c r="H48" s="651">
        <f t="shared" si="10"/>
        <v>424</v>
      </c>
      <c r="I48" s="652">
        <f t="shared" si="11"/>
        <v>0.33018867924528306</v>
      </c>
      <c r="J48" s="650">
        <v>831</v>
      </c>
      <c r="K48" s="651">
        <v>371</v>
      </c>
      <c r="L48" s="651">
        <f t="shared" si="12"/>
        <v>1202</v>
      </c>
      <c r="M48" s="652">
        <f t="shared" si="13"/>
        <v>0.00042870695988986296</v>
      </c>
      <c r="N48" s="651">
        <v>544</v>
      </c>
      <c r="O48" s="651">
        <v>374</v>
      </c>
      <c r="P48" s="651">
        <f t="shared" si="14"/>
        <v>918</v>
      </c>
      <c r="Q48" s="652">
        <f t="shared" si="15"/>
        <v>0.30936819172113283</v>
      </c>
    </row>
    <row r="49" spans="1:17" s="648" customFormat="1" ht="18" customHeight="1">
      <c r="A49" s="649" t="s">
        <v>303</v>
      </c>
      <c r="B49" s="650">
        <v>384</v>
      </c>
      <c r="C49" s="651">
        <v>158</v>
      </c>
      <c r="D49" s="651">
        <f t="shared" si="8"/>
        <v>542</v>
      </c>
      <c r="E49" s="652">
        <f t="shared" si="9"/>
        <v>0.00040515973160784125</v>
      </c>
      <c r="F49" s="650">
        <v>471</v>
      </c>
      <c r="G49" s="651">
        <v>273</v>
      </c>
      <c r="H49" s="651">
        <f t="shared" si="10"/>
        <v>744</v>
      </c>
      <c r="I49" s="652">
        <f t="shared" si="11"/>
        <v>-0.271505376344086</v>
      </c>
      <c r="J49" s="650">
        <v>905</v>
      </c>
      <c r="K49" s="651">
        <v>330</v>
      </c>
      <c r="L49" s="651">
        <f t="shared" si="12"/>
        <v>1235</v>
      </c>
      <c r="M49" s="652">
        <f t="shared" si="13"/>
        <v>0.00044047678491179764</v>
      </c>
      <c r="N49" s="651">
        <v>1279</v>
      </c>
      <c r="O49" s="651">
        <v>812</v>
      </c>
      <c r="P49" s="651">
        <f t="shared" si="14"/>
        <v>2091</v>
      </c>
      <c r="Q49" s="652">
        <f t="shared" si="15"/>
        <v>-0.4093735054997609</v>
      </c>
    </row>
    <row r="50" spans="1:17" s="648" customFormat="1" ht="18" customHeight="1">
      <c r="A50" s="649" t="s">
        <v>304</v>
      </c>
      <c r="B50" s="650">
        <v>262</v>
      </c>
      <c r="C50" s="651">
        <v>256</v>
      </c>
      <c r="D50" s="651">
        <f t="shared" si="8"/>
        <v>518</v>
      </c>
      <c r="E50" s="652">
        <f t="shared" si="9"/>
        <v>0.00038721907928572285</v>
      </c>
      <c r="F50" s="650">
        <v>235</v>
      </c>
      <c r="G50" s="651">
        <v>257</v>
      </c>
      <c r="H50" s="651">
        <f t="shared" si="10"/>
        <v>492</v>
      </c>
      <c r="I50" s="652">
        <f t="shared" si="11"/>
        <v>0.05284552845528445</v>
      </c>
      <c r="J50" s="650">
        <v>509</v>
      </c>
      <c r="K50" s="651">
        <v>547</v>
      </c>
      <c r="L50" s="651">
        <f t="shared" si="12"/>
        <v>1056</v>
      </c>
      <c r="M50" s="652">
        <f t="shared" si="13"/>
        <v>0.00037663440070190957</v>
      </c>
      <c r="N50" s="651">
        <v>470</v>
      </c>
      <c r="O50" s="651">
        <v>561</v>
      </c>
      <c r="P50" s="651">
        <f t="shared" si="14"/>
        <v>1031</v>
      </c>
      <c r="Q50" s="652">
        <f t="shared" si="15"/>
        <v>0.02424830261881672</v>
      </c>
    </row>
    <row r="51" spans="1:17" s="648" customFormat="1" ht="18" customHeight="1">
      <c r="A51" s="649" t="s">
        <v>305</v>
      </c>
      <c r="B51" s="650">
        <v>302</v>
      </c>
      <c r="C51" s="651">
        <v>184</v>
      </c>
      <c r="D51" s="651">
        <f t="shared" si="8"/>
        <v>486</v>
      </c>
      <c r="E51" s="652">
        <f t="shared" si="9"/>
        <v>0.00036329820952289823</v>
      </c>
      <c r="F51" s="650">
        <v>330</v>
      </c>
      <c r="G51" s="651">
        <v>179</v>
      </c>
      <c r="H51" s="651">
        <f t="shared" si="10"/>
        <v>509</v>
      </c>
      <c r="I51" s="652">
        <f t="shared" si="11"/>
        <v>-0.04518664047151277</v>
      </c>
      <c r="J51" s="650">
        <v>867</v>
      </c>
      <c r="K51" s="651">
        <v>416</v>
      </c>
      <c r="L51" s="651">
        <f t="shared" si="12"/>
        <v>1283</v>
      </c>
      <c r="M51" s="652">
        <f t="shared" si="13"/>
        <v>0.00045759653039824806</v>
      </c>
      <c r="N51" s="651">
        <v>937</v>
      </c>
      <c r="O51" s="651">
        <v>495</v>
      </c>
      <c r="P51" s="651">
        <f t="shared" si="14"/>
        <v>1432</v>
      </c>
      <c r="Q51" s="652">
        <f t="shared" si="15"/>
        <v>-0.10405027932960897</v>
      </c>
    </row>
    <row r="52" spans="1:17" s="648" customFormat="1" ht="18" customHeight="1">
      <c r="A52" s="649" t="s">
        <v>306</v>
      </c>
      <c r="B52" s="650">
        <v>335</v>
      </c>
      <c r="C52" s="651">
        <v>104</v>
      </c>
      <c r="D52" s="651">
        <f t="shared" si="8"/>
        <v>439</v>
      </c>
      <c r="E52" s="652">
        <f t="shared" si="9"/>
        <v>0.00032816443205874966</v>
      </c>
      <c r="F52" s="650">
        <v>264</v>
      </c>
      <c r="G52" s="651">
        <v>38</v>
      </c>
      <c r="H52" s="651">
        <f t="shared" si="10"/>
        <v>302</v>
      </c>
      <c r="I52" s="652">
        <f t="shared" si="11"/>
        <v>0.45364238410596025</v>
      </c>
      <c r="J52" s="650">
        <v>504</v>
      </c>
      <c r="K52" s="651">
        <v>173</v>
      </c>
      <c r="L52" s="651">
        <f t="shared" si="12"/>
        <v>677</v>
      </c>
      <c r="M52" s="652">
        <f t="shared" si="13"/>
        <v>0.00024145974363181134</v>
      </c>
      <c r="N52" s="651">
        <v>467</v>
      </c>
      <c r="O52" s="651">
        <v>77</v>
      </c>
      <c r="P52" s="651">
        <f t="shared" si="14"/>
        <v>544</v>
      </c>
      <c r="Q52" s="652">
        <f t="shared" si="15"/>
        <v>0.24448529411764697</v>
      </c>
    </row>
    <row r="53" spans="1:17" s="648" customFormat="1" ht="18" customHeight="1">
      <c r="A53" s="649" t="s">
        <v>307</v>
      </c>
      <c r="B53" s="650">
        <v>214</v>
      </c>
      <c r="C53" s="651">
        <v>190</v>
      </c>
      <c r="D53" s="651">
        <f t="shared" si="8"/>
        <v>404</v>
      </c>
      <c r="E53" s="652">
        <f t="shared" si="9"/>
        <v>0.0003020009807556603</v>
      </c>
      <c r="F53" s="650">
        <v>154</v>
      </c>
      <c r="G53" s="651">
        <v>201</v>
      </c>
      <c r="H53" s="651">
        <f t="shared" si="10"/>
        <v>355</v>
      </c>
      <c r="I53" s="652">
        <f t="shared" si="11"/>
        <v>0.13802816901408455</v>
      </c>
      <c r="J53" s="650">
        <v>678</v>
      </c>
      <c r="K53" s="651">
        <v>502</v>
      </c>
      <c r="L53" s="651">
        <f t="shared" si="12"/>
        <v>1180</v>
      </c>
      <c r="M53" s="652">
        <f t="shared" si="13"/>
        <v>0.0004208604098752399</v>
      </c>
      <c r="N53" s="651">
        <v>609</v>
      </c>
      <c r="O53" s="651">
        <v>516</v>
      </c>
      <c r="P53" s="651">
        <f t="shared" si="14"/>
        <v>1125</v>
      </c>
      <c r="Q53" s="652">
        <f t="shared" si="15"/>
        <v>0.04888888888888898</v>
      </c>
    </row>
    <row r="54" spans="1:17" s="648" customFormat="1" ht="18" customHeight="1" thickBot="1">
      <c r="A54" s="653" t="s">
        <v>60</v>
      </c>
      <c r="B54" s="654">
        <v>664</v>
      </c>
      <c r="C54" s="655">
        <v>754</v>
      </c>
      <c r="D54" s="655">
        <f t="shared" si="8"/>
        <v>1418</v>
      </c>
      <c r="E54" s="656">
        <f t="shared" si="9"/>
        <v>0.001059993541365164</v>
      </c>
      <c r="F54" s="654">
        <v>836</v>
      </c>
      <c r="G54" s="655">
        <v>907</v>
      </c>
      <c r="H54" s="655">
        <f t="shared" si="10"/>
        <v>1743</v>
      </c>
      <c r="I54" s="656">
        <f t="shared" si="11"/>
        <v>-0.18646012621916241</v>
      </c>
      <c r="J54" s="654">
        <v>1489</v>
      </c>
      <c r="K54" s="655">
        <v>1693</v>
      </c>
      <c r="L54" s="655">
        <f t="shared" si="12"/>
        <v>3182</v>
      </c>
      <c r="M54" s="656">
        <f t="shared" si="13"/>
        <v>0.0011348964612059435</v>
      </c>
      <c r="N54" s="654">
        <v>2106</v>
      </c>
      <c r="O54" s="655">
        <v>2064</v>
      </c>
      <c r="P54" s="655">
        <f t="shared" si="14"/>
        <v>4170</v>
      </c>
      <c r="Q54" s="656">
        <f t="shared" si="15"/>
        <v>-0.23693045563549164</v>
      </c>
    </row>
    <row r="55" ht="15">
      <c r="A55" s="19" t="s">
        <v>308</v>
      </c>
    </row>
    <row r="56" spans="1:5" ht="15">
      <c r="A56" s="657" t="s">
        <v>309</v>
      </c>
      <c r="B56" s="658"/>
      <c r="C56" s="658"/>
      <c r="D56" s="658"/>
      <c r="E56" s="658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41" right="0.21" top="0.18" bottom="0.18" header="0.2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2" zoomScaleNormal="82" zoomScalePageLayoutView="0" workbookViewId="0" topLeftCell="B1">
      <selection activeCell="A5" sqref="A5:Q52"/>
    </sheetView>
  </sheetViews>
  <sheetFormatPr defaultColWidth="9.140625" defaultRowHeight="12.75"/>
  <cols>
    <col min="1" max="1" width="30.28125" style="1" customWidth="1"/>
    <col min="2" max="2" width="7.00390625" style="1" customWidth="1"/>
    <col min="3" max="3" width="9.28125" style="1" customWidth="1"/>
    <col min="4" max="4" width="7.7109375" style="1" customWidth="1"/>
    <col min="5" max="5" width="9.7109375" style="1" customWidth="1"/>
    <col min="6" max="6" width="7.00390625" style="1" customWidth="1"/>
    <col min="7" max="7" width="8.8515625" style="1" customWidth="1"/>
    <col min="8" max="8" width="7.00390625" style="1" customWidth="1"/>
    <col min="9" max="9" width="9.8515625" style="1" customWidth="1"/>
    <col min="10" max="10" width="8.28125" style="1" customWidth="1"/>
    <col min="11" max="11" width="9.00390625" style="1" customWidth="1"/>
    <col min="12" max="12" width="8.57421875" style="1" customWidth="1"/>
    <col min="13" max="13" width="9.28125" style="1" customWidth="1"/>
    <col min="14" max="14" width="8.7109375" style="1" customWidth="1"/>
    <col min="15" max="15" width="8.28125" style="1" customWidth="1"/>
    <col min="16" max="16" width="8.421875" style="1" customWidth="1"/>
    <col min="17" max="17" width="9.7109375" style="1" customWidth="1"/>
    <col min="18" max="16384" width="9.140625" style="1" customWidth="1"/>
  </cols>
  <sheetData>
    <row r="1" spans="1:17" ht="24" customHeight="1" thickBot="1">
      <c r="A1" s="885" t="s">
        <v>0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7"/>
    </row>
    <row r="2" spans="1:17" ht="15.75" customHeight="1" thickBot="1">
      <c r="A2" s="888" t="s">
        <v>1</v>
      </c>
      <c r="B2" s="882" t="s">
        <v>2</v>
      </c>
      <c r="C2" s="883"/>
      <c r="D2" s="883"/>
      <c r="E2" s="883"/>
      <c r="F2" s="883"/>
      <c r="G2" s="883"/>
      <c r="H2" s="883"/>
      <c r="I2" s="884"/>
      <c r="J2" s="882" t="s">
        <v>3</v>
      </c>
      <c r="K2" s="883"/>
      <c r="L2" s="883"/>
      <c r="M2" s="883"/>
      <c r="N2" s="883"/>
      <c r="O2" s="883"/>
      <c r="P2" s="883"/>
      <c r="Q2" s="884"/>
    </row>
    <row r="3" spans="1:17" s="2" customFormat="1" ht="26.25" customHeight="1">
      <c r="A3" s="889"/>
      <c r="B3" s="891" t="s">
        <v>4</v>
      </c>
      <c r="C3" s="892"/>
      <c r="D3" s="892"/>
      <c r="E3" s="880" t="s">
        <v>5</v>
      </c>
      <c r="F3" s="891" t="s">
        <v>6</v>
      </c>
      <c r="G3" s="892"/>
      <c r="H3" s="892"/>
      <c r="I3" s="878" t="s">
        <v>7</v>
      </c>
      <c r="J3" s="893" t="s">
        <v>8</v>
      </c>
      <c r="K3" s="894"/>
      <c r="L3" s="894"/>
      <c r="M3" s="880" t="s">
        <v>5</v>
      </c>
      <c r="N3" s="893" t="s">
        <v>9</v>
      </c>
      <c r="O3" s="894"/>
      <c r="P3" s="894"/>
      <c r="Q3" s="880" t="s">
        <v>7</v>
      </c>
    </row>
    <row r="4" spans="1:17" s="2" customFormat="1" ht="15.75" thickBot="1">
      <c r="A4" s="890"/>
      <c r="B4" s="3" t="s">
        <v>10</v>
      </c>
      <c r="C4" s="4" t="s">
        <v>11</v>
      </c>
      <c r="D4" s="4" t="s">
        <v>12</v>
      </c>
      <c r="E4" s="881"/>
      <c r="F4" s="3" t="s">
        <v>10</v>
      </c>
      <c r="G4" s="4" t="s">
        <v>11</v>
      </c>
      <c r="H4" s="4" t="s">
        <v>12</v>
      </c>
      <c r="I4" s="879"/>
      <c r="J4" s="3" t="s">
        <v>10</v>
      </c>
      <c r="K4" s="4" t="s">
        <v>11</v>
      </c>
      <c r="L4" s="4" t="s">
        <v>12</v>
      </c>
      <c r="M4" s="881"/>
      <c r="N4" s="3" t="s">
        <v>10</v>
      </c>
      <c r="O4" s="4" t="s">
        <v>11</v>
      </c>
      <c r="P4" s="4" t="s">
        <v>12</v>
      </c>
      <c r="Q4" s="881"/>
    </row>
    <row r="5" spans="1:17" s="10" customFormat="1" ht="18" customHeight="1">
      <c r="A5" s="5" t="s">
        <v>13</v>
      </c>
      <c r="B5" s="6">
        <f>SUM(B6:B52)</f>
        <v>8288.550000000005</v>
      </c>
      <c r="C5" s="7">
        <f>SUM(C6:C52)</f>
        <v>8288.549999999997</v>
      </c>
      <c r="D5" s="8">
        <f aca="true" t="shared" si="0" ref="D5:D52">C5+B5</f>
        <v>16577.100000000002</v>
      </c>
      <c r="E5" s="9">
        <f aca="true" t="shared" si="1" ref="E5:E52">D5/$D$5</f>
        <v>1</v>
      </c>
      <c r="F5" s="6">
        <f>SUM(F6:F52)</f>
        <v>10395.962000000003</v>
      </c>
      <c r="G5" s="7">
        <f>SUM(G6:G52)</f>
        <v>10395.962</v>
      </c>
      <c r="H5" s="8">
        <f aca="true" t="shared" si="2" ref="H5:H52">G5+F5</f>
        <v>20791.924000000003</v>
      </c>
      <c r="I5" s="9">
        <f aca="true" t="shared" si="3" ref="I5:I52">(D5/H5-1)</f>
        <v>-0.20271447702482948</v>
      </c>
      <c r="J5" s="6">
        <f>SUM(J6:J52)</f>
        <v>14948.680999999997</v>
      </c>
      <c r="K5" s="7">
        <f>SUM(K6:K52)</f>
        <v>14948.681000000013</v>
      </c>
      <c r="L5" s="8">
        <f aca="true" t="shared" si="4" ref="L5:L52">K5+J5</f>
        <v>29897.36200000001</v>
      </c>
      <c r="M5" s="9">
        <f aca="true" t="shared" si="5" ref="M5:M52">L5/$L$5</f>
        <v>1</v>
      </c>
      <c r="N5" s="6">
        <f>SUM(N6:N52)</f>
        <v>19842.25</v>
      </c>
      <c r="O5" s="7">
        <f>SUM(O6:O52)</f>
        <v>19842.249999999993</v>
      </c>
      <c r="P5" s="8">
        <f aca="true" t="shared" si="6" ref="P5:P52">O5+N5</f>
        <v>39684.49999999999</v>
      </c>
      <c r="Q5" s="9">
        <f aca="true" t="shared" si="7" ref="Q5:Q52">(L5/P5-1)</f>
        <v>-0.24662369438949683</v>
      </c>
    </row>
    <row r="6" spans="1:17" s="10" customFormat="1" ht="18" customHeight="1">
      <c r="A6" s="11" t="s">
        <v>14</v>
      </c>
      <c r="B6" s="12">
        <v>2940.6320000000005</v>
      </c>
      <c r="C6" s="13">
        <v>3038.7969999999987</v>
      </c>
      <c r="D6" s="13">
        <f t="shared" si="0"/>
        <v>5979.428999999999</v>
      </c>
      <c r="E6" s="14">
        <f t="shared" si="1"/>
        <v>0.36070416417829404</v>
      </c>
      <c r="F6" s="12">
        <v>4048.195000000002</v>
      </c>
      <c r="G6" s="13">
        <v>3933.6519999999996</v>
      </c>
      <c r="H6" s="13">
        <f t="shared" si="2"/>
        <v>7981.847000000002</v>
      </c>
      <c r="I6" s="14">
        <f t="shared" si="3"/>
        <v>-0.25087150881243425</v>
      </c>
      <c r="J6" s="12">
        <v>5258.944999999999</v>
      </c>
      <c r="K6" s="13">
        <v>5382.131000000003</v>
      </c>
      <c r="L6" s="13">
        <f t="shared" si="4"/>
        <v>10641.076000000001</v>
      </c>
      <c r="M6" s="14">
        <f t="shared" si="5"/>
        <v>0.3559202313568668</v>
      </c>
      <c r="N6" s="12">
        <v>7812.080999999999</v>
      </c>
      <c r="O6" s="13">
        <v>7330.818999999997</v>
      </c>
      <c r="P6" s="13">
        <f t="shared" si="6"/>
        <v>15142.899999999996</v>
      </c>
      <c r="Q6" s="14">
        <f t="shared" si="7"/>
        <v>-0.2972894227657844</v>
      </c>
    </row>
    <row r="7" spans="1:17" s="10" customFormat="1" ht="18" customHeight="1">
      <c r="A7" s="11" t="s">
        <v>15</v>
      </c>
      <c r="B7" s="12">
        <v>1052.812</v>
      </c>
      <c r="C7" s="13">
        <v>824.2270000000001</v>
      </c>
      <c r="D7" s="13">
        <f t="shared" si="0"/>
        <v>1877.039</v>
      </c>
      <c r="E7" s="14">
        <f t="shared" si="1"/>
        <v>0.11323084254785214</v>
      </c>
      <c r="F7" s="12">
        <v>1252.1820000000002</v>
      </c>
      <c r="G7" s="13">
        <v>1108.371</v>
      </c>
      <c r="H7" s="13">
        <f t="shared" si="2"/>
        <v>2360.5530000000003</v>
      </c>
      <c r="I7" s="14">
        <f t="shared" si="3"/>
        <v>-0.20483081718563412</v>
      </c>
      <c r="J7" s="12">
        <v>1741.491</v>
      </c>
      <c r="K7" s="13">
        <v>1343.0990000000002</v>
      </c>
      <c r="L7" s="13">
        <f t="shared" si="4"/>
        <v>3084.59</v>
      </c>
      <c r="M7" s="14">
        <f t="shared" si="5"/>
        <v>0.10317264780752226</v>
      </c>
      <c r="N7" s="12">
        <v>2216.042</v>
      </c>
      <c r="O7" s="13">
        <v>2118.608</v>
      </c>
      <c r="P7" s="13">
        <f t="shared" si="6"/>
        <v>4334.65</v>
      </c>
      <c r="Q7" s="14">
        <f t="shared" si="7"/>
        <v>-0.2883877591039645</v>
      </c>
    </row>
    <row r="8" spans="1:17" s="10" customFormat="1" ht="18" customHeight="1">
      <c r="A8" s="11" t="s">
        <v>16</v>
      </c>
      <c r="B8" s="12">
        <v>664.5630000000001</v>
      </c>
      <c r="C8" s="13">
        <v>733.6959999999998</v>
      </c>
      <c r="D8" s="13">
        <f t="shared" si="0"/>
        <v>1398.259</v>
      </c>
      <c r="E8" s="14">
        <f t="shared" si="1"/>
        <v>0.08434883061572891</v>
      </c>
      <c r="F8" s="12">
        <v>728.7760000000001</v>
      </c>
      <c r="G8" s="13">
        <v>513.1270000000001</v>
      </c>
      <c r="H8" s="13">
        <f t="shared" si="2"/>
        <v>1241.9030000000002</v>
      </c>
      <c r="I8" s="14">
        <f t="shared" si="3"/>
        <v>0.12590033199050144</v>
      </c>
      <c r="J8" s="12">
        <v>1225.8379999999995</v>
      </c>
      <c r="K8" s="13">
        <v>1208.206</v>
      </c>
      <c r="L8" s="13">
        <f t="shared" si="4"/>
        <v>2434.0439999999994</v>
      </c>
      <c r="M8" s="14">
        <f t="shared" si="5"/>
        <v>0.08141333673519419</v>
      </c>
      <c r="N8" s="12">
        <v>1613.1730000000002</v>
      </c>
      <c r="O8" s="13">
        <v>1061.711</v>
      </c>
      <c r="P8" s="13">
        <f t="shared" si="6"/>
        <v>2674.884</v>
      </c>
      <c r="Q8" s="14">
        <f t="shared" si="7"/>
        <v>-0.09003754929185737</v>
      </c>
    </row>
    <row r="9" spans="1:17" s="10" customFormat="1" ht="18" customHeight="1">
      <c r="A9" s="11" t="s">
        <v>17</v>
      </c>
      <c r="B9" s="12">
        <v>764.2220000000001</v>
      </c>
      <c r="C9" s="13">
        <v>403.721</v>
      </c>
      <c r="D9" s="13">
        <f t="shared" si="0"/>
        <v>1167.9430000000002</v>
      </c>
      <c r="E9" s="14">
        <f t="shared" si="1"/>
        <v>0.07045520627854088</v>
      </c>
      <c r="F9" s="12">
        <v>541.638</v>
      </c>
      <c r="G9" s="13">
        <v>376.115</v>
      </c>
      <c r="H9" s="13">
        <f t="shared" si="2"/>
        <v>917.753</v>
      </c>
      <c r="I9" s="14">
        <f t="shared" si="3"/>
        <v>0.2726114760725382</v>
      </c>
      <c r="J9" s="12">
        <v>1300.81</v>
      </c>
      <c r="K9" s="13">
        <v>651.4689999999998</v>
      </c>
      <c r="L9" s="13">
        <f t="shared" si="4"/>
        <v>1952.2789999999998</v>
      </c>
      <c r="M9" s="14">
        <f t="shared" si="5"/>
        <v>0.06529937323567207</v>
      </c>
      <c r="N9" s="12">
        <v>1100.007</v>
      </c>
      <c r="O9" s="13">
        <v>824.7409999999999</v>
      </c>
      <c r="P9" s="13">
        <f t="shared" si="6"/>
        <v>1924.748</v>
      </c>
      <c r="Q9" s="14">
        <f t="shared" si="7"/>
        <v>0.014303690664959623</v>
      </c>
    </row>
    <row r="10" spans="1:17" s="10" customFormat="1" ht="18" customHeight="1">
      <c r="A10" s="11" t="s">
        <v>18</v>
      </c>
      <c r="B10" s="12">
        <v>335.19700000000006</v>
      </c>
      <c r="C10" s="13">
        <v>316.003</v>
      </c>
      <c r="D10" s="13">
        <f t="shared" si="0"/>
        <v>651.2</v>
      </c>
      <c r="E10" s="14">
        <f t="shared" si="1"/>
        <v>0.039283107419271164</v>
      </c>
      <c r="F10" s="12">
        <v>1173.1110000000003</v>
      </c>
      <c r="G10" s="13">
        <v>1403.733</v>
      </c>
      <c r="H10" s="13">
        <f t="shared" si="2"/>
        <v>2576.844</v>
      </c>
      <c r="I10" s="14">
        <f t="shared" si="3"/>
        <v>-0.7472877675171644</v>
      </c>
      <c r="J10" s="12">
        <v>643.77</v>
      </c>
      <c r="K10" s="13">
        <v>664.677</v>
      </c>
      <c r="L10" s="13">
        <f t="shared" si="4"/>
        <v>1308.4470000000001</v>
      </c>
      <c r="M10" s="14">
        <f t="shared" si="5"/>
        <v>0.04376463047141081</v>
      </c>
      <c r="N10" s="12">
        <v>2120.251</v>
      </c>
      <c r="O10" s="13">
        <v>2634.2050000000004</v>
      </c>
      <c r="P10" s="13">
        <f t="shared" si="6"/>
        <v>4754.456</v>
      </c>
      <c r="Q10" s="14">
        <f t="shared" si="7"/>
        <v>-0.7247956443387004</v>
      </c>
    </row>
    <row r="11" spans="1:17" s="10" customFormat="1" ht="18" customHeight="1">
      <c r="A11" s="11" t="s">
        <v>19</v>
      </c>
      <c r="B11" s="12">
        <v>206.555</v>
      </c>
      <c r="C11" s="13">
        <v>206.15800000000002</v>
      </c>
      <c r="D11" s="13">
        <f t="shared" si="0"/>
        <v>412.713</v>
      </c>
      <c r="E11" s="14">
        <f t="shared" si="1"/>
        <v>0.02489657418969542</v>
      </c>
      <c r="F11" s="12">
        <v>205.136</v>
      </c>
      <c r="G11" s="13">
        <v>191.609</v>
      </c>
      <c r="H11" s="13">
        <f t="shared" si="2"/>
        <v>396.745</v>
      </c>
      <c r="I11" s="14">
        <f t="shared" si="3"/>
        <v>0.04024751414636607</v>
      </c>
      <c r="J11" s="12">
        <v>367.755</v>
      </c>
      <c r="K11" s="13">
        <v>403.80699999999996</v>
      </c>
      <c r="L11" s="13">
        <f t="shared" si="4"/>
        <v>771.5619999999999</v>
      </c>
      <c r="M11" s="14">
        <f t="shared" si="5"/>
        <v>0.025807026051328532</v>
      </c>
      <c r="N11" s="12">
        <v>468.675</v>
      </c>
      <c r="O11" s="13">
        <v>436.745</v>
      </c>
      <c r="P11" s="13">
        <f t="shared" si="6"/>
        <v>905.4200000000001</v>
      </c>
      <c r="Q11" s="14">
        <f t="shared" si="7"/>
        <v>-0.1478407810739769</v>
      </c>
    </row>
    <row r="12" spans="1:17" s="10" customFormat="1" ht="18" customHeight="1">
      <c r="A12" s="11" t="s">
        <v>20</v>
      </c>
      <c r="B12" s="12">
        <v>182.118</v>
      </c>
      <c r="C12" s="13">
        <v>227.61800000000002</v>
      </c>
      <c r="D12" s="13">
        <f t="shared" si="0"/>
        <v>409.736</v>
      </c>
      <c r="E12" s="14">
        <f t="shared" si="1"/>
        <v>0.02471698909942028</v>
      </c>
      <c r="F12" s="12">
        <v>450.33799999999997</v>
      </c>
      <c r="G12" s="13">
        <v>357.2919999999999</v>
      </c>
      <c r="H12" s="13">
        <f t="shared" si="2"/>
        <v>807.6299999999999</v>
      </c>
      <c r="I12" s="14">
        <f t="shared" si="3"/>
        <v>-0.4926686725356908</v>
      </c>
      <c r="J12" s="12">
        <v>360.9830000000001</v>
      </c>
      <c r="K12" s="13">
        <v>420.34099999999995</v>
      </c>
      <c r="L12" s="13">
        <f t="shared" si="4"/>
        <v>781.3240000000001</v>
      </c>
      <c r="M12" s="14">
        <f t="shared" si="5"/>
        <v>0.02613354315340597</v>
      </c>
      <c r="N12" s="12">
        <v>833.2689999999999</v>
      </c>
      <c r="O12" s="13">
        <v>652.325</v>
      </c>
      <c r="P12" s="13">
        <f t="shared" si="6"/>
        <v>1485.594</v>
      </c>
      <c r="Q12" s="14">
        <f t="shared" si="7"/>
        <v>-0.47406626574959243</v>
      </c>
    </row>
    <row r="13" spans="1:17" s="10" customFormat="1" ht="18" customHeight="1">
      <c r="A13" s="11" t="s">
        <v>21</v>
      </c>
      <c r="B13" s="12">
        <v>130.484</v>
      </c>
      <c r="C13" s="13">
        <v>261.685</v>
      </c>
      <c r="D13" s="13">
        <f t="shared" si="0"/>
        <v>392.169</v>
      </c>
      <c r="E13" s="14">
        <f t="shared" si="1"/>
        <v>0.023657274191505144</v>
      </c>
      <c r="F13" s="12">
        <v>98.018</v>
      </c>
      <c r="G13" s="13">
        <v>291.82</v>
      </c>
      <c r="H13" s="13">
        <f t="shared" si="2"/>
        <v>389.83799999999997</v>
      </c>
      <c r="I13" s="14">
        <f t="shared" si="3"/>
        <v>0.0059794068305296655</v>
      </c>
      <c r="J13" s="12">
        <v>207.75199999999998</v>
      </c>
      <c r="K13" s="13">
        <v>586.875</v>
      </c>
      <c r="L13" s="13">
        <f t="shared" si="4"/>
        <v>794.627</v>
      </c>
      <c r="M13" s="14">
        <f t="shared" si="5"/>
        <v>0.026578498798656543</v>
      </c>
      <c r="N13" s="12">
        <v>189.735</v>
      </c>
      <c r="O13" s="13">
        <v>634.79</v>
      </c>
      <c r="P13" s="13">
        <f t="shared" si="6"/>
        <v>824.525</v>
      </c>
      <c r="Q13" s="14">
        <f t="shared" si="7"/>
        <v>-0.0362608774749098</v>
      </c>
    </row>
    <row r="14" spans="1:17" s="10" customFormat="1" ht="18" customHeight="1">
      <c r="A14" s="11" t="s">
        <v>22</v>
      </c>
      <c r="B14" s="12">
        <v>229.615</v>
      </c>
      <c r="C14" s="13">
        <v>99.94</v>
      </c>
      <c r="D14" s="13">
        <f t="shared" si="0"/>
        <v>329.555</v>
      </c>
      <c r="E14" s="14">
        <f t="shared" si="1"/>
        <v>0.01988013585005821</v>
      </c>
      <c r="F14" s="12">
        <v>59.17599999999998</v>
      </c>
      <c r="G14" s="13">
        <v>56.376000000000005</v>
      </c>
      <c r="H14" s="13">
        <f t="shared" si="2"/>
        <v>115.55199999999999</v>
      </c>
      <c r="I14" s="14">
        <f t="shared" si="3"/>
        <v>1.8520060232622546</v>
      </c>
      <c r="J14" s="12">
        <v>403.25900000000007</v>
      </c>
      <c r="K14" s="13">
        <v>180.98600000000005</v>
      </c>
      <c r="L14" s="13">
        <f t="shared" si="4"/>
        <v>584.2450000000001</v>
      </c>
      <c r="M14" s="14">
        <f t="shared" si="5"/>
        <v>0.019541690668226846</v>
      </c>
      <c r="N14" s="12">
        <v>107.00200000000001</v>
      </c>
      <c r="O14" s="13">
        <v>105.823</v>
      </c>
      <c r="P14" s="13">
        <f t="shared" si="6"/>
        <v>212.825</v>
      </c>
      <c r="Q14" s="14">
        <f t="shared" si="7"/>
        <v>1.7451897098555156</v>
      </c>
    </row>
    <row r="15" spans="1:17" s="10" customFormat="1" ht="18" customHeight="1">
      <c r="A15" s="11" t="s">
        <v>23</v>
      </c>
      <c r="B15" s="12">
        <v>53.781</v>
      </c>
      <c r="C15" s="13">
        <v>255.029</v>
      </c>
      <c r="D15" s="13">
        <f t="shared" si="0"/>
        <v>308.81</v>
      </c>
      <c r="E15" s="14">
        <f t="shared" si="1"/>
        <v>0.0186287106912548</v>
      </c>
      <c r="F15" s="12">
        <v>29.281999999999996</v>
      </c>
      <c r="G15" s="13">
        <v>208.80599999999998</v>
      </c>
      <c r="H15" s="13">
        <f t="shared" si="2"/>
        <v>238.08799999999997</v>
      </c>
      <c r="I15" s="14">
        <f t="shared" si="3"/>
        <v>0.2970414300594739</v>
      </c>
      <c r="J15" s="12">
        <v>83.48900000000002</v>
      </c>
      <c r="K15" s="13">
        <v>443.3510000000001</v>
      </c>
      <c r="L15" s="13">
        <f t="shared" si="4"/>
        <v>526.8400000000001</v>
      </c>
      <c r="M15" s="14">
        <f t="shared" si="5"/>
        <v>0.017621621599925773</v>
      </c>
      <c r="N15" s="12">
        <v>35.144</v>
      </c>
      <c r="O15" s="13">
        <v>356.735</v>
      </c>
      <c r="P15" s="13">
        <f t="shared" si="6"/>
        <v>391.879</v>
      </c>
      <c r="Q15" s="14">
        <f t="shared" si="7"/>
        <v>0.3443945707731215</v>
      </c>
    </row>
    <row r="16" spans="1:17" s="10" customFormat="1" ht="18" customHeight="1">
      <c r="A16" s="11" t="s">
        <v>24</v>
      </c>
      <c r="B16" s="12">
        <v>160.614</v>
      </c>
      <c r="C16" s="13">
        <v>121.187</v>
      </c>
      <c r="D16" s="13">
        <f t="shared" si="0"/>
        <v>281.801</v>
      </c>
      <c r="E16" s="14">
        <f t="shared" si="1"/>
        <v>0.016999414855433093</v>
      </c>
      <c r="F16" s="12">
        <v>212.152</v>
      </c>
      <c r="G16" s="13">
        <v>142.06099999999998</v>
      </c>
      <c r="H16" s="13">
        <f t="shared" si="2"/>
        <v>354.21299999999997</v>
      </c>
      <c r="I16" s="14">
        <f t="shared" si="3"/>
        <v>-0.20443066742327354</v>
      </c>
      <c r="J16" s="12">
        <v>306.494</v>
      </c>
      <c r="K16" s="13">
        <v>231.423</v>
      </c>
      <c r="L16" s="13">
        <f t="shared" si="4"/>
        <v>537.917</v>
      </c>
      <c r="M16" s="14">
        <f t="shared" si="5"/>
        <v>0.017992122515692183</v>
      </c>
      <c r="N16" s="12">
        <v>475.0940000000001</v>
      </c>
      <c r="O16" s="13">
        <v>217.47899999999998</v>
      </c>
      <c r="P16" s="13">
        <f t="shared" si="6"/>
        <v>692.5730000000001</v>
      </c>
      <c r="Q16" s="14">
        <f t="shared" si="7"/>
        <v>-0.22330642401595213</v>
      </c>
    </row>
    <row r="17" spans="1:17" s="10" customFormat="1" ht="18" customHeight="1">
      <c r="A17" s="11" t="s">
        <v>25</v>
      </c>
      <c r="B17" s="12">
        <v>175.24800000000005</v>
      </c>
      <c r="C17" s="13">
        <v>102.114</v>
      </c>
      <c r="D17" s="13">
        <f t="shared" si="0"/>
        <v>277.3620000000001</v>
      </c>
      <c r="E17" s="14">
        <f t="shared" si="1"/>
        <v>0.0167316358108475</v>
      </c>
      <c r="F17" s="12">
        <v>205.68300000000005</v>
      </c>
      <c r="G17" s="13">
        <v>150.475</v>
      </c>
      <c r="H17" s="13">
        <f t="shared" si="2"/>
        <v>356.158</v>
      </c>
      <c r="I17" s="14">
        <f t="shared" si="3"/>
        <v>-0.22123888835853733</v>
      </c>
      <c r="J17" s="12">
        <v>371.3709999999999</v>
      </c>
      <c r="K17" s="13">
        <v>241.904</v>
      </c>
      <c r="L17" s="13">
        <f t="shared" si="4"/>
        <v>613.2749999999999</v>
      </c>
      <c r="M17" s="14">
        <f t="shared" si="5"/>
        <v>0.02051267934609079</v>
      </c>
      <c r="N17" s="12">
        <v>407.80399999999986</v>
      </c>
      <c r="O17" s="13">
        <v>310.5860000000001</v>
      </c>
      <c r="P17" s="13">
        <f t="shared" si="6"/>
        <v>718.39</v>
      </c>
      <c r="Q17" s="14">
        <f t="shared" si="7"/>
        <v>-0.14632024387867337</v>
      </c>
    </row>
    <row r="18" spans="1:17" s="10" customFormat="1" ht="18" customHeight="1">
      <c r="A18" s="11" t="s">
        <v>26</v>
      </c>
      <c r="B18" s="12">
        <v>114.805</v>
      </c>
      <c r="C18" s="13">
        <v>157.998</v>
      </c>
      <c r="D18" s="13">
        <f t="shared" si="0"/>
        <v>272.803</v>
      </c>
      <c r="E18" s="14">
        <f t="shared" si="1"/>
        <v>0.016456617864403302</v>
      </c>
      <c r="F18" s="12">
        <v>51.023999999999994</v>
      </c>
      <c r="G18" s="13">
        <v>126.21400000000001</v>
      </c>
      <c r="H18" s="13">
        <f t="shared" si="2"/>
        <v>177.238</v>
      </c>
      <c r="I18" s="14">
        <f t="shared" si="3"/>
        <v>0.5391902413703606</v>
      </c>
      <c r="J18" s="12">
        <v>232.943</v>
      </c>
      <c r="K18" s="13">
        <v>306.781</v>
      </c>
      <c r="L18" s="13">
        <f t="shared" si="4"/>
        <v>539.724</v>
      </c>
      <c r="M18" s="14">
        <f t="shared" si="5"/>
        <v>0.018052562630776585</v>
      </c>
      <c r="N18" s="12">
        <v>140.517</v>
      </c>
      <c r="O18" s="13">
        <v>263.80899999999997</v>
      </c>
      <c r="P18" s="13">
        <f t="shared" si="6"/>
        <v>404.32599999999996</v>
      </c>
      <c r="Q18" s="14">
        <f t="shared" si="7"/>
        <v>0.3348733447762451</v>
      </c>
    </row>
    <row r="19" spans="1:17" s="10" customFormat="1" ht="18" customHeight="1">
      <c r="A19" s="11" t="s">
        <v>27</v>
      </c>
      <c r="B19" s="12">
        <v>61.827</v>
      </c>
      <c r="C19" s="13">
        <v>198.83</v>
      </c>
      <c r="D19" s="13">
        <f t="shared" si="0"/>
        <v>260.65700000000004</v>
      </c>
      <c r="E19" s="14">
        <f t="shared" si="1"/>
        <v>0.015723920347949883</v>
      </c>
      <c r="F19" s="12">
        <v>88.765</v>
      </c>
      <c r="G19" s="13">
        <v>128.785</v>
      </c>
      <c r="H19" s="13">
        <f t="shared" si="2"/>
        <v>217.55</v>
      </c>
      <c r="I19" s="14">
        <f t="shared" si="3"/>
        <v>0.19814755228683079</v>
      </c>
      <c r="J19" s="12">
        <v>133.357</v>
      </c>
      <c r="K19" s="13">
        <v>320.396</v>
      </c>
      <c r="L19" s="13">
        <f t="shared" si="4"/>
        <v>453.75300000000004</v>
      </c>
      <c r="M19" s="14">
        <f t="shared" si="5"/>
        <v>0.015177024648529188</v>
      </c>
      <c r="N19" s="12">
        <v>131.987</v>
      </c>
      <c r="O19" s="13">
        <v>357.03200000000004</v>
      </c>
      <c r="P19" s="13">
        <f t="shared" si="6"/>
        <v>489.019</v>
      </c>
      <c r="Q19" s="14">
        <f t="shared" si="7"/>
        <v>-0.0721158073612681</v>
      </c>
    </row>
    <row r="20" spans="1:17" s="10" customFormat="1" ht="18" customHeight="1">
      <c r="A20" s="11" t="s">
        <v>28</v>
      </c>
      <c r="B20" s="12">
        <v>117.317</v>
      </c>
      <c r="C20" s="13">
        <v>123.205</v>
      </c>
      <c r="D20" s="13">
        <f t="shared" si="0"/>
        <v>240.522</v>
      </c>
      <c r="E20" s="14">
        <f t="shared" si="1"/>
        <v>0.01450929294026096</v>
      </c>
      <c r="F20" s="12">
        <v>23.464</v>
      </c>
      <c r="G20" s="13">
        <v>34.871</v>
      </c>
      <c r="H20" s="13">
        <f t="shared" si="2"/>
        <v>58.335</v>
      </c>
      <c r="I20" s="14">
        <f t="shared" si="3"/>
        <v>3.1231164823862176</v>
      </c>
      <c r="J20" s="12">
        <v>178.403</v>
      </c>
      <c r="K20" s="13">
        <v>206.89300000000003</v>
      </c>
      <c r="L20" s="13">
        <f t="shared" si="4"/>
        <v>385.29600000000005</v>
      </c>
      <c r="M20" s="14">
        <f t="shared" si="5"/>
        <v>0.012887290858638295</v>
      </c>
      <c r="N20" s="12">
        <v>39.492999999999995</v>
      </c>
      <c r="O20" s="13">
        <v>63.898999999999994</v>
      </c>
      <c r="P20" s="13">
        <f t="shared" si="6"/>
        <v>103.392</v>
      </c>
      <c r="Q20" s="14">
        <f t="shared" si="7"/>
        <v>2.726555246053854</v>
      </c>
    </row>
    <row r="21" spans="1:17" s="10" customFormat="1" ht="18" customHeight="1">
      <c r="A21" s="11" t="s">
        <v>29</v>
      </c>
      <c r="B21" s="12">
        <v>87.926</v>
      </c>
      <c r="C21" s="13">
        <v>123.94100000000002</v>
      </c>
      <c r="D21" s="13">
        <f t="shared" si="0"/>
        <v>211.86700000000002</v>
      </c>
      <c r="E21" s="14">
        <f t="shared" si="1"/>
        <v>0.01278070350061229</v>
      </c>
      <c r="F21" s="12">
        <v>42.573</v>
      </c>
      <c r="G21" s="13">
        <v>68.435</v>
      </c>
      <c r="H21" s="13">
        <f t="shared" si="2"/>
        <v>111.00800000000001</v>
      </c>
      <c r="I21" s="14">
        <f t="shared" si="3"/>
        <v>0.9085741568175267</v>
      </c>
      <c r="J21" s="12">
        <v>119.05200000000004</v>
      </c>
      <c r="K21" s="13">
        <v>181.37800000000004</v>
      </c>
      <c r="L21" s="13">
        <f t="shared" si="4"/>
        <v>300.43000000000006</v>
      </c>
      <c r="M21" s="14">
        <f t="shared" si="5"/>
        <v>0.010048712658996468</v>
      </c>
      <c r="N21" s="12">
        <v>77.006</v>
      </c>
      <c r="O21" s="13">
        <v>122.31800000000001</v>
      </c>
      <c r="P21" s="13">
        <f t="shared" si="6"/>
        <v>199.324</v>
      </c>
      <c r="Q21" s="14">
        <f t="shared" si="7"/>
        <v>0.5072444863639103</v>
      </c>
    </row>
    <row r="22" spans="1:17" s="10" customFormat="1" ht="18" customHeight="1">
      <c r="A22" s="11" t="s">
        <v>30</v>
      </c>
      <c r="B22" s="12">
        <v>163.125</v>
      </c>
      <c r="C22" s="13">
        <v>25.891</v>
      </c>
      <c r="D22" s="13">
        <f t="shared" si="0"/>
        <v>189.016</v>
      </c>
      <c r="E22" s="14">
        <f t="shared" si="1"/>
        <v>0.011402235614190659</v>
      </c>
      <c r="F22" s="12">
        <v>59.485</v>
      </c>
      <c r="G22" s="13">
        <v>41.355</v>
      </c>
      <c r="H22" s="13">
        <f t="shared" si="2"/>
        <v>100.84</v>
      </c>
      <c r="I22" s="14">
        <f t="shared" si="3"/>
        <v>0.8744149147163822</v>
      </c>
      <c r="J22" s="12">
        <v>285.755</v>
      </c>
      <c r="K22" s="13">
        <v>39.827</v>
      </c>
      <c r="L22" s="13">
        <f t="shared" si="4"/>
        <v>325.582</v>
      </c>
      <c r="M22" s="14">
        <f t="shared" si="5"/>
        <v>0.010889990896186757</v>
      </c>
      <c r="N22" s="12">
        <v>91.493</v>
      </c>
      <c r="O22" s="13">
        <v>44.497</v>
      </c>
      <c r="P22" s="13">
        <f t="shared" si="6"/>
        <v>135.99</v>
      </c>
      <c r="Q22" s="14">
        <f t="shared" si="7"/>
        <v>1.3941613353923081</v>
      </c>
    </row>
    <row r="23" spans="1:17" s="10" customFormat="1" ht="18" customHeight="1">
      <c r="A23" s="11" t="s">
        <v>31</v>
      </c>
      <c r="B23" s="12">
        <v>104.1</v>
      </c>
      <c r="C23" s="13">
        <v>82.097</v>
      </c>
      <c r="D23" s="13">
        <f t="shared" si="0"/>
        <v>186.197</v>
      </c>
      <c r="E23" s="14">
        <f t="shared" si="1"/>
        <v>0.011232181744695995</v>
      </c>
      <c r="F23" s="12">
        <v>88.95</v>
      </c>
      <c r="G23" s="13">
        <v>92.69200000000001</v>
      </c>
      <c r="H23" s="13">
        <f t="shared" si="2"/>
        <v>181.642</v>
      </c>
      <c r="I23" s="14">
        <f t="shared" si="3"/>
        <v>0.02507679941863672</v>
      </c>
      <c r="J23" s="12">
        <v>202.9</v>
      </c>
      <c r="K23" s="13">
        <v>172.29699999999997</v>
      </c>
      <c r="L23" s="13">
        <f t="shared" si="4"/>
        <v>375.197</v>
      </c>
      <c r="M23" s="14">
        <f t="shared" si="5"/>
        <v>0.012549501859060338</v>
      </c>
      <c r="N23" s="12">
        <v>201.18</v>
      </c>
      <c r="O23" s="13">
        <v>139.104</v>
      </c>
      <c r="P23" s="13">
        <f t="shared" si="6"/>
        <v>340.284</v>
      </c>
      <c r="Q23" s="14">
        <f t="shared" si="7"/>
        <v>0.10259959328090651</v>
      </c>
    </row>
    <row r="24" spans="1:17" s="10" customFormat="1" ht="18" customHeight="1">
      <c r="A24" s="11" t="s">
        <v>32</v>
      </c>
      <c r="B24" s="12">
        <v>78.4</v>
      </c>
      <c r="C24" s="13">
        <v>99.6</v>
      </c>
      <c r="D24" s="13">
        <f t="shared" si="0"/>
        <v>178</v>
      </c>
      <c r="E24" s="14">
        <f t="shared" si="1"/>
        <v>0.010737704423572275</v>
      </c>
      <c r="F24" s="12">
        <v>73.956</v>
      </c>
      <c r="G24" s="13">
        <v>55.84</v>
      </c>
      <c r="H24" s="13">
        <f t="shared" si="2"/>
        <v>129.796</v>
      </c>
      <c r="I24" s="14">
        <f t="shared" si="3"/>
        <v>0.37138278529384583</v>
      </c>
      <c r="J24" s="12">
        <v>153</v>
      </c>
      <c r="K24" s="13">
        <v>189.3</v>
      </c>
      <c r="L24" s="13">
        <f t="shared" si="4"/>
        <v>342.3</v>
      </c>
      <c r="M24" s="14">
        <f t="shared" si="5"/>
        <v>0.011449170665960426</v>
      </c>
      <c r="N24" s="12">
        <v>101.756</v>
      </c>
      <c r="O24" s="13">
        <v>118</v>
      </c>
      <c r="P24" s="13">
        <f t="shared" si="6"/>
        <v>219.756</v>
      </c>
      <c r="Q24" s="14">
        <f t="shared" si="7"/>
        <v>0.5576366515590019</v>
      </c>
    </row>
    <row r="25" spans="1:17" s="10" customFormat="1" ht="18" customHeight="1">
      <c r="A25" s="11" t="s">
        <v>33</v>
      </c>
      <c r="B25" s="12">
        <v>79.059</v>
      </c>
      <c r="C25" s="13">
        <v>64.014</v>
      </c>
      <c r="D25" s="13">
        <f t="shared" si="0"/>
        <v>143.07299999999998</v>
      </c>
      <c r="E25" s="14">
        <f t="shared" si="1"/>
        <v>0.008630761713448067</v>
      </c>
      <c r="F25" s="12">
        <v>119.912</v>
      </c>
      <c r="G25" s="13">
        <v>86.44600000000001</v>
      </c>
      <c r="H25" s="13">
        <f t="shared" si="2"/>
        <v>206.358</v>
      </c>
      <c r="I25" s="14">
        <f t="shared" si="3"/>
        <v>-0.30667577704765514</v>
      </c>
      <c r="J25" s="12">
        <v>173.07599999999996</v>
      </c>
      <c r="K25" s="13">
        <v>134.48600000000002</v>
      </c>
      <c r="L25" s="13">
        <f t="shared" si="4"/>
        <v>307.562</v>
      </c>
      <c r="M25" s="14">
        <f t="shared" si="5"/>
        <v>0.01028726213369594</v>
      </c>
      <c r="N25" s="12">
        <v>212.047</v>
      </c>
      <c r="O25" s="13">
        <v>135.717</v>
      </c>
      <c r="P25" s="13">
        <f t="shared" si="6"/>
        <v>347.764</v>
      </c>
      <c r="Q25" s="14">
        <f t="shared" si="7"/>
        <v>-0.11560138484719518</v>
      </c>
    </row>
    <row r="26" spans="1:17" s="10" customFormat="1" ht="18" customHeight="1">
      <c r="A26" s="11" t="s">
        <v>34</v>
      </c>
      <c r="B26" s="12">
        <v>44.407</v>
      </c>
      <c r="C26" s="13">
        <v>91.646</v>
      </c>
      <c r="D26" s="13">
        <f t="shared" si="0"/>
        <v>136.053</v>
      </c>
      <c r="E26" s="14">
        <f t="shared" si="1"/>
        <v>0.008207285954720667</v>
      </c>
      <c r="F26" s="12">
        <v>36.468</v>
      </c>
      <c r="G26" s="13">
        <v>74.017</v>
      </c>
      <c r="H26" s="13">
        <f t="shared" si="2"/>
        <v>110.485</v>
      </c>
      <c r="I26" s="14">
        <f t="shared" si="3"/>
        <v>0.23141602932524785</v>
      </c>
      <c r="J26" s="12">
        <v>79.93099999999997</v>
      </c>
      <c r="K26" s="13">
        <v>169.665</v>
      </c>
      <c r="L26" s="13">
        <f t="shared" si="4"/>
        <v>249.59599999999995</v>
      </c>
      <c r="M26" s="14">
        <f t="shared" si="5"/>
        <v>0.008348428868072036</v>
      </c>
      <c r="N26" s="12">
        <v>71.45100000000002</v>
      </c>
      <c r="O26" s="13">
        <v>132.45700000000002</v>
      </c>
      <c r="P26" s="13">
        <f t="shared" si="6"/>
        <v>203.90800000000004</v>
      </c>
      <c r="Q26" s="14">
        <f t="shared" si="7"/>
        <v>0.2240618318065004</v>
      </c>
    </row>
    <row r="27" spans="1:17" s="10" customFormat="1" ht="18" customHeight="1">
      <c r="A27" s="11" t="s">
        <v>35</v>
      </c>
      <c r="B27" s="12">
        <v>41.121</v>
      </c>
      <c r="C27" s="13">
        <v>66.583</v>
      </c>
      <c r="D27" s="13">
        <f t="shared" si="0"/>
        <v>107.70400000000001</v>
      </c>
      <c r="E27" s="14">
        <f t="shared" si="1"/>
        <v>0.006497155714811396</v>
      </c>
      <c r="F27" s="12">
        <v>0.209</v>
      </c>
      <c r="G27" s="13">
        <v>7.845</v>
      </c>
      <c r="H27" s="13">
        <f t="shared" si="2"/>
        <v>8.054</v>
      </c>
      <c r="I27" s="14">
        <f t="shared" si="3"/>
        <v>12.372734045194935</v>
      </c>
      <c r="J27" s="12">
        <v>80.886</v>
      </c>
      <c r="K27" s="13">
        <v>117.77</v>
      </c>
      <c r="L27" s="13">
        <f t="shared" si="4"/>
        <v>198.656</v>
      </c>
      <c r="M27" s="14">
        <f t="shared" si="5"/>
        <v>0.006644599613838838</v>
      </c>
      <c r="N27" s="12">
        <v>2.3160000000000003</v>
      </c>
      <c r="O27" s="13">
        <v>33.391</v>
      </c>
      <c r="P27" s="13">
        <f t="shared" si="6"/>
        <v>35.707</v>
      </c>
      <c r="Q27" s="14">
        <f t="shared" si="7"/>
        <v>4.563502954602739</v>
      </c>
    </row>
    <row r="28" spans="1:17" s="10" customFormat="1" ht="18" customHeight="1">
      <c r="A28" s="11" t="s">
        <v>36</v>
      </c>
      <c r="B28" s="12">
        <v>73.814</v>
      </c>
      <c r="C28" s="13">
        <v>27.671</v>
      </c>
      <c r="D28" s="13">
        <f t="shared" si="0"/>
        <v>101.48499999999999</v>
      </c>
      <c r="E28" s="14">
        <f t="shared" si="1"/>
        <v>0.006121999625990069</v>
      </c>
      <c r="F28" s="12">
        <v>100.54</v>
      </c>
      <c r="G28" s="13">
        <v>48.382</v>
      </c>
      <c r="H28" s="13">
        <f t="shared" si="2"/>
        <v>148.922</v>
      </c>
      <c r="I28" s="14">
        <f t="shared" si="3"/>
        <v>-0.3185358778420919</v>
      </c>
      <c r="J28" s="12">
        <v>149.22400000000005</v>
      </c>
      <c r="K28" s="13">
        <v>61.93</v>
      </c>
      <c r="L28" s="13">
        <f t="shared" si="4"/>
        <v>211.15400000000005</v>
      </c>
      <c r="M28" s="14">
        <f t="shared" si="5"/>
        <v>0.007062629806603004</v>
      </c>
      <c r="N28" s="12">
        <v>184.20299999999997</v>
      </c>
      <c r="O28" s="13">
        <v>92.03</v>
      </c>
      <c r="P28" s="13">
        <f t="shared" si="6"/>
        <v>276.23299999999995</v>
      </c>
      <c r="Q28" s="14">
        <f t="shared" si="7"/>
        <v>-0.23559458862626803</v>
      </c>
    </row>
    <row r="29" spans="1:17" s="10" customFormat="1" ht="18" customHeight="1">
      <c r="A29" s="11" t="s">
        <v>37</v>
      </c>
      <c r="B29" s="12">
        <v>48.44800000000001</v>
      </c>
      <c r="C29" s="13">
        <v>46.205</v>
      </c>
      <c r="D29" s="13">
        <f t="shared" si="0"/>
        <v>94.653</v>
      </c>
      <c r="E29" s="14">
        <f t="shared" si="1"/>
        <v>0.00570986481350779</v>
      </c>
      <c r="F29" s="12">
        <v>73.251</v>
      </c>
      <c r="G29" s="13">
        <v>77.988</v>
      </c>
      <c r="H29" s="13">
        <f t="shared" si="2"/>
        <v>151.239</v>
      </c>
      <c r="I29" s="14">
        <f t="shared" si="3"/>
        <v>-0.3741495249241267</v>
      </c>
      <c r="J29" s="12">
        <v>101.94200000000002</v>
      </c>
      <c r="K29" s="13">
        <v>91.456</v>
      </c>
      <c r="L29" s="13">
        <f t="shared" si="4"/>
        <v>193.39800000000002</v>
      </c>
      <c r="M29" s="14">
        <f t="shared" si="5"/>
        <v>0.0064687312546170455</v>
      </c>
      <c r="N29" s="12">
        <v>125.94800000000001</v>
      </c>
      <c r="O29" s="13">
        <v>143.868</v>
      </c>
      <c r="P29" s="13">
        <f t="shared" si="6"/>
        <v>269.81600000000003</v>
      </c>
      <c r="Q29" s="14">
        <f t="shared" si="7"/>
        <v>-0.28322264061434455</v>
      </c>
    </row>
    <row r="30" spans="1:17" s="10" customFormat="1" ht="18" customHeight="1">
      <c r="A30" s="11" t="s">
        <v>38</v>
      </c>
      <c r="B30" s="12">
        <v>40.5</v>
      </c>
      <c r="C30" s="13">
        <v>51.9</v>
      </c>
      <c r="D30" s="13">
        <f t="shared" si="0"/>
        <v>92.4</v>
      </c>
      <c r="E30" s="14">
        <f t="shared" si="1"/>
        <v>0.0055739544311128</v>
      </c>
      <c r="F30" s="12">
        <v>32.406</v>
      </c>
      <c r="G30" s="13">
        <v>54.12</v>
      </c>
      <c r="H30" s="13">
        <f t="shared" si="2"/>
        <v>86.526</v>
      </c>
      <c r="I30" s="14">
        <f t="shared" si="3"/>
        <v>0.06788710907704054</v>
      </c>
      <c r="J30" s="12">
        <v>40.5</v>
      </c>
      <c r="K30" s="13">
        <v>51.9</v>
      </c>
      <c r="L30" s="13">
        <f t="shared" si="4"/>
        <v>92.4</v>
      </c>
      <c r="M30" s="14">
        <f t="shared" si="5"/>
        <v>0.003090573676700974</v>
      </c>
      <c r="N30" s="12">
        <v>32.406</v>
      </c>
      <c r="O30" s="13">
        <v>54.12</v>
      </c>
      <c r="P30" s="13">
        <f t="shared" si="6"/>
        <v>86.526</v>
      </c>
      <c r="Q30" s="14">
        <f t="shared" si="7"/>
        <v>0.06788710907704054</v>
      </c>
    </row>
    <row r="31" spans="1:17" s="10" customFormat="1" ht="18" customHeight="1">
      <c r="A31" s="11" t="s">
        <v>39</v>
      </c>
      <c r="B31" s="12">
        <v>24.89</v>
      </c>
      <c r="C31" s="13">
        <v>63.123</v>
      </c>
      <c r="D31" s="13">
        <f t="shared" si="0"/>
        <v>88.013</v>
      </c>
      <c r="E31" s="14">
        <f t="shared" si="1"/>
        <v>0.005309312243999251</v>
      </c>
      <c r="F31" s="12">
        <v>69.744</v>
      </c>
      <c r="G31" s="13">
        <v>84.49900000000001</v>
      </c>
      <c r="H31" s="13">
        <f t="shared" si="2"/>
        <v>154.243</v>
      </c>
      <c r="I31" s="14">
        <f t="shared" si="3"/>
        <v>-0.42938739521404534</v>
      </c>
      <c r="J31" s="12">
        <v>49.96</v>
      </c>
      <c r="K31" s="13">
        <v>103.758</v>
      </c>
      <c r="L31" s="13">
        <f t="shared" si="4"/>
        <v>153.718</v>
      </c>
      <c r="M31" s="14">
        <f t="shared" si="5"/>
        <v>0.005141523857522946</v>
      </c>
      <c r="N31" s="12">
        <v>109.185</v>
      </c>
      <c r="O31" s="13">
        <v>141.24900000000002</v>
      </c>
      <c r="P31" s="13">
        <f t="shared" si="6"/>
        <v>250.43400000000003</v>
      </c>
      <c r="Q31" s="14">
        <f t="shared" si="7"/>
        <v>-0.3861935679660111</v>
      </c>
    </row>
    <row r="32" spans="1:17" s="10" customFormat="1" ht="18" customHeight="1">
      <c r="A32" s="11" t="s">
        <v>40</v>
      </c>
      <c r="B32" s="12">
        <v>27.177</v>
      </c>
      <c r="C32" s="13">
        <v>38.498000000000005</v>
      </c>
      <c r="D32" s="13">
        <f t="shared" si="0"/>
        <v>65.67500000000001</v>
      </c>
      <c r="E32" s="14">
        <f t="shared" si="1"/>
        <v>0.003961790663023086</v>
      </c>
      <c r="F32" s="12">
        <v>39.205</v>
      </c>
      <c r="G32" s="13">
        <v>51.879000000000005</v>
      </c>
      <c r="H32" s="13">
        <f t="shared" si="2"/>
        <v>91.084</v>
      </c>
      <c r="I32" s="14">
        <f t="shared" si="3"/>
        <v>-0.2789622765798603</v>
      </c>
      <c r="J32" s="12">
        <v>51.147</v>
      </c>
      <c r="K32" s="13">
        <v>81.716</v>
      </c>
      <c r="L32" s="13">
        <f t="shared" si="4"/>
        <v>132.863</v>
      </c>
      <c r="M32" s="14">
        <f t="shared" si="5"/>
        <v>0.004443970675406077</v>
      </c>
      <c r="N32" s="12">
        <v>55.39300000000001</v>
      </c>
      <c r="O32" s="13">
        <v>92.699</v>
      </c>
      <c r="P32" s="13">
        <f t="shared" si="6"/>
        <v>148.092</v>
      </c>
      <c r="Q32" s="14">
        <f t="shared" si="7"/>
        <v>-0.10283472436053276</v>
      </c>
    </row>
    <row r="33" spans="1:17" s="10" customFormat="1" ht="18" customHeight="1">
      <c r="A33" s="11" t="s">
        <v>41</v>
      </c>
      <c r="B33" s="12">
        <v>26.651</v>
      </c>
      <c r="C33" s="13">
        <v>29.05400000000001</v>
      </c>
      <c r="D33" s="13">
        <f t="shared" si="0"/>
        <v>55.70500000000001</v>
      </c>
      <c r="E33" s="14">
        <f t="shared" si="1"/>
        <v>0.003360358566938729</v>
      </c>
      <c r="F33" s="12">
        <v>13.963999999999999</v>
      </c>
      <c r="G33" s="13">
        <v>27.563999999999997</v>
      </c>
      <c r="H33" s="13">
        <f t="shared" si="2"/>
        <v>41.52799999999999</v>
      </c>
      <c r="I33" s="14">
        <f t="shared" si="3"/>
        <v>0.34138412637256854</v>
      </c>
      <c r="J33" s="12">
        <v>36.791000000000004</v>
      </c>
      <c r="K33" s="13">
        <v>47.48299999999999</v>
      </c>
      <c r="L33" s="13">
        <f t="shared" si="4"/>
        <v>84.274</v>
      </c>
      <c r="M33" s="14">
        <f t="shared" si="5"/>
        <v>0.00281877712154002</v>
      </c>
      <c r="N33" s="12">
        <v>23.475</v>
      </c>
      <c r="O33" s="13">
        <v>45.553</v>
      </c>
      <c r="P33" s="13">
        <f t="shared" si="6"/>
        <v>69.02799999999999</v>
      </c>
      <c r="Q33" s="14">
        <f t="shared" si="7"/>
        <v>0.2208668945934984</v>
      </c>
    </row>
    <row r="34" spans="1:17" s="10" customFormat="1" ht="18" customHeight="1">
      <c r="A34" s="11" t="s">
        <v>42</v>
      </c>
      <c r="B34" s="12">
        <v>19.036</v>
      </c>
      <c r="C34" s="13">
        <v>35.79900000000001</v>
      </c>
      <c r="D34" s="13">
        <f t="shared" si="0"/>
        <v>54.83500000000001</v>
      </c>
      <c r="E34" s="14">
        <f t="shared" si="1"/>
        <v>0.0033078765284639653</v>
      </c>
      <c r="F34" s="12">
        <v>10.131</v>
      </c>
      <c r="G34" s="13">
        <v>13.065999999999999</v>
      </c>
      <c r="H34" s="13">
        <f t="shared" si="2"/>
        <v>23.197</v>
      </c>
      <c r="I34" s="14">
        <f t="shared" si="3"/>
        <v>1.363883260766479</v>
      </c>
      <c r="J34" s="12">
        <v>48.11</v>
      </c>
      <c r="K34" s="13">
        <v>67.308</v>
      </c>
      <c r="L34" s="13">
        <f t="shared" si="4"/>
        <v>115.418</v>
      </c>
      <c r="M34" s="14">
        <f t="shared" si="5"/>
        <v>0.0038604743789769805</v>
      </c>
      <c r="N34" s="12">
        <v>23.804</v>
      </c>
      <c r="O34" s="13">
        <v>28.637999999999998</v>
      </c>
      <c r="P34" s="13">
        <f t="shared" si="6"/>
        <v>52.44199999999999</v>
      </c>
      <c r="Q34" s="14">
        <f t="shared" si="7"/>
        <v>1.2008695320544605</v>
      </c>
    </row>
    <row r="35" spans="1:17" s="10" customFormat="1" ht="18" customHeight="1">
      <c r="A35" s="11" t="s">
        <v>43</v>
      </c>
      <c r="B35" s="12">
        <v>21.504</v>
      </c>
      <c r="C35" s="13">
        <v>28.569</v>
      </c>
      <c r="D35" s="13">
        <f t="shared" si="0"/>
        <v>50.073</v>
      </c>
      <c r="E35" s="14">
        <f t="shared" si="1"/>
        <v>0.003020612773042329</v>
      </c>
      <c r="F35" s="12">
        <v>7.355</v>
      </c>
      <c r="G35" s="13">
        <v>18.968999999999998</v>
      </c>
      <c r="H35" s="13">
        <f t="shared" si="2"/>
        <v>26.323999999999998</v>
      </c>
      <c r="I35" s="14">
        <f t="shared" si="3"/>
        <v>0.9021805196778607</v>
      </c>
      <c r="J35" s="12">
        <v>26.373</v>
      </c>
      <c r="K35" s="13">
        <v>42.416000000000004</v>
      </c>
      <c r="L35" s="13">
        <f t="shared" si="4"/>
        <v>68.789</v>
      </c>
      <c r="M35" s="14">
        <f t="shared" si="5"/>
        <v>0.0023008384485560963</v>
      </c>
      <c r="N35" s="12">
        <v>13.977000000000002</v>
      </c>
      <c r="O35" s="13">
        <v>36.88799999999999</v>
      </c>
      <c r="P35" s="13">
        <f t="shared" si="6"/>
        <v>50.864999999999995</v>
      </c>
      <c r="Q35" s="14">
        <f t="shared" si="7"/>
        <v>0.3523837609358107</v>
      </c>
    </row>
    <row r="36" spans="1:17" s="10" customFormat="1" ht="18" customHeight="1">
      <c r="A36" s="11" t="s">
        <v>44</v>
      </c>
      <c r="B36" s="12">
        <v>19.94</v>
      </c>
      <c r="C36" s="13">
        <v>29.42</v>
      </c>
      <c r="D36" s="13">
        <f t="shared" si="0"/>
        <v>49.36</v>
      </c>
      <c r="E36" s="14">
        <f t="shared" si="1"/>
        <v>0.002977601631165885</v>
      </c>
      <c r="F36" s="12">
        <v>15</v>
      </c>
      <c r="G36" s="13">
        <v>20.8</v>
      </c>
      <c r="H36" s="13">
        <f t="shared" si="2"/>
        <v>35.8</v>
      </c>
      <c r="I36" s="14">
        <f t="shared" si="3"/>
        <v>0.3787709497206704</v>
      </c>
      <c r="J36" s="12">
        <v>40.4</v>
      </c>
      <c r="K36" s="13">
        <v>54.18</v>
      </c>
      <c r="L36" s="13">
        <f t="shared" si="4"/>
        <v>94.58</v>
      </c>
      <c r="M36" s="14">
        <f t="shared" si="5"/>
        <v>0.0031634898089001958</v>
      </c>
      <c r="N36" s="12">
        <v>33</v>
      </c>
      <c r="O36" s="13">
        <v>54.3</v>
      </c>
      <c r="P36" s="13">
        <f t="shared" si="6"/>
        <v>87.3</v>
      </c>
      <c r="Q36" s="14">
        <f t="shared" si="7"/>
        <v>0.08339060710194723</v>
      </c>
    </row>
    <row r="37" spans="1:17" s="10" customFormat="1" ht="18" customHeight="1">
      <c r="A37" s="11" t="s">
        <v>45</v>
      </c>
      <c r="B37" s="12">
        <v>2.94</v>
      </c>
      <c r="C37" s="13">
        <v>40.5</v>
      </c>
      <c r="D37" s="13">
        <f t="shared" si="0"/>
        <v>43.44</v>
      </c>
      <c r="E37" s="14">
        <f t="shared" si="1"/>
        <v>0.0026204824728088745</v>
      </c>
      <c r="F37" s="12">
        <v>36.764</v>
      </c>
      <c r="G37" s="13">
        <v>53.53</v>
      </c>
      <c r="H37" s="13">
        <f t="shared" si="2"/>
        <v>90.29400000000001</v>
      </c>
      <c r="I37" s="14">
        <f t="shared" si="3"/>
        <v>-0.5189049106252908</v>
      </c>
      <c r="J37" s="12">
        <v>10.14</v>
      </c>
      <c r="K37" s="13">
        <v>121.5</v>
      </c>
      <c r="L37" s="13">
        <f t="shared" si="4"/>
        <v>131.64</v>
      </c>
      <c r="M37" s="14">
        <f t="shared" si="5"/>
        <v>0.004403064056286971</v>
      </c>
      <c r="N37" s="12">
        <v>42.664</v>
      </c>
      <c r="O37" s="13">
        <v>79.53</v>
      </c>
      <c r="P37" s="13">
        <f t="shared" si="6"/>
        <v>122.194</v>
      </c>
      <c r="Q37" s="14">
        <f t="shared" si="7"/>
        <v>0.07730330458123946</v>
      </c>
    </row>
    <row r="38" spans="1:17" s="10" customFormat="1" ht="18" customHeight="1">
      <c r="A38" s="11" t="s">
        <v>46</v>
      </c>
      <c r="B38" s="12">
        <v>11.71</v>
      </c>
      <c r="C38" s="13">
        <v>23.02</v>
      </c>
      <c r="D38" s="13">
        <f t="shared" si="0"/>
        <v>34.730000000000004</v>
      </c>
      <c r="E38" s="14">
        <f t="shared" si="1"/>
        <v>0.002095058846239692</v>
      </c>
      <c r="F38" s="12">
        <v>13.9</v>
      </c>
      <c r="G38" s="13">
        <v>19</v>
      </c>
      <c r="H38" s="13">
        <f t="shared" si="2"/>
        <v>32.9</v>
      </c>
      <c r="I38" s="14">
        <f t="shared" si="3"/>
        <v>0.05562310030395157</v>
      </c>
      <c r="J38" s="12">
        <v>20.01</v>
      </c>
      <c r="K38" s="13">
        <v>45.44</v>
      </c>
      <c r="L38" s="13">
        <f t="shared" si="4"/>
        <v>65.45</v>
      </c>
      <c r="M38" s="14">
        <f t="shared" si="5"/>
        <v>0.0021891563543298565</v>
      </c>
      <c r="N38" s="12">
        <v>19.73</v>
      </c>
      <c r="O38" s="13">
        <v>25.44</v>
      </c>
      <c r="P38" s="13">
        <f t="shared" si="6"/>
        <v>45.17</v>
      </c>
      <c r="Q38" s="14">
        <f t="shared" si="7"/>
        <v>0.4489705556785477</v>
      </c>
    </row>
    <row r="39" spans="1:17" s="10" customFormat="1" ht="18" customHeight="1">
      <c r="A39" s="11" t="s">
        <v>47</v>
      </c>
      <c r="B39" s="12">
        <v>8.722000000000001</v>
      </c>
      <c r="C39" s="13">
        <v>23.762</v>
      </c>
      <c r="D39" s="13">
        <f t="shared" si="0"/>
        <v>32.484</v>
      </c>
      <c r="E39" s="14">
        <f t="shared" si="1"/>
        <v>0.0019595707331197857</v>
      </c>
      <c r="F39" s="12">
        <v>15.627</v>
      </c>
      <c r="G39" s="13">
        <v>13.76</v>
      </c>
      <c r="H39" s="13">
        <f t="shared" si="2"/>
        <v>29.387</v>
      </c>
      <c r="I39" s="14">
        <f t="shared" si="3"/>
        <v>0.10538673563140177</v>
      </c>
      <c r="J39" s="12">
        <v>13.955</v>
      </c>
      <c r="K39" s="13">
        <v>28.568</v>
      </c>
      <c r="L39" s="13">
        <f t="shared" si="4"/>
        <v>42.523</v>
      </c>
      <c r="M39" s="14">
        <f t="shared" si="5"/>
        <v>0.0014222993988566614</v>
      </c>
      <c r="N39" s="12">
        <v>25.121000000000002</v>
      </c>
      <c r="O39" s="13">
        <v>26.436999999999998</v>
      </c>
      <c r="P39" s="13">
        <f t="shared" si="6"/>
        <v>51.558</v>
      </c>
      <c r="Q39" s="14">
        <f t="shared" si="7"/>
        <v>-0.17523953605648002</v>
      </c>
    </row>
    <row r="40" spans="1:17" s="10" customFormat="1" ht="18" customHeight="1">
      <c r="A40" s="11" t="s">
        <v>48</v>
      </c>
      <c r="B40" s="12">
        <v>15.1</v>
      </c>
      <c r="C40" s="13">
        <v>13.62</v>
      </c>
      <c r="D40" s="13">
        <f t="shared" si="0"/>
        <v>28.72</v>
      </c>
      <c r="E40" s="14">
        <f t="shared" si="1"/>
        <v>0.0017325105114887403</v>
      </c>
      <c r="F40" s="12">
        <v>9</v>
      </c>
      <c r="G40" s="13">
        <v>7.2</v>
      </c>
      <c r="H40" s="13">
        <f t="shared" si="2"/>
        <v>16.2</v>
      </c>
      <c r="I40" s="14">
        <f t="shared" si="3"/>
        <v>0.7728395061728395</v>
      </c>
      <c r="J40" s="12">
        <v>31.32</v>
      </c>
      <c r="K40" s="13">
        <v>29.46</v>
      </c>
      <c r="L40" s="13">
        <f t="shared" si="4"/>
        <v>60.78</v>
      </c>
      <c r="M40" s="14">
        <f t="shared" si="5"/>
        <v>0.0020329552821416147</v>
      </c>
      <c r="N40" s="12">
        <v>17.3</v>
      </c>
      <c r="O40" s="13">
        <v>14.9</v>
      </c>
      <c r="P40" s="13">
        <f t="shared" si="6"/>
        <v>32.2</v>
      </c>
      <c r="Q40" s="14">
        <f t="shared" si="7"/>
        <v>0.8875776397515527</v>
      </c>
    </row>
    <row r="41" spans="1:17" s="10" customFormat="1" ht="18" customHeight="1">
      <c r="A41" s="11" t="s">
        <v>49</v>
      </c>
      <c r="B41" s="12">
        <v>5.682</v>
      </c>
      <c r="C41" s="13">
        <v>17.574</v>
      </c>
      <c r="D41" s="13">
        <f t="shared" si="0"/>
        <v>23.256</v>
      </c>
      <c r="E41" s="14">
        <f t="shared" si="1"/>
        <v>0.0014028991801943644</v>
      </c>
      <c r="F41" s="12">
        <v>6.526</v>
      </c>
      <c r="G41" s="13">
        <v>18.358</v>
      </c>
      <c r="H41" s="13">
        <f t="shared" si="2"/>
        <v>24.884</v>
      </c>
      <c r="I41" s="14">
        <f t="shared" si="3"/>
        <v>-0.06542356534319238</v>
      </c>
      <c r="J41" s="12">
        <v>12.427999999999999</v>
      </c>
      <c r="K41" s="13">
        <v>32.128</v>
      </c>
      <c r="L41" s="13">
        <f t="shared" si="4"/>
        <v>44.556</v>
      </c>
      <c r="M41" s="14">
        <f t="shared" si="5"/>
        <v>0.0014902987092974954</v>
      </c>
      <c r="N41" s="12">
        <v>12.07</v>
      </c>
      <c r="O41" s="13">
        <v>31.146</v>
      </c>
      <c r="P41" s="13">
        <f t="shared" si="6"/>
        <v>43.216</v>
      </c>
      <c r="Q41" s="14">
        <f t="shared" si="7"/>
        <v>0.03100703443169195</v>
      </c>
    </row>
    <row r="42" spans="1:17" s="10" customFormat="1" ht="18" customHeight="1">
      <c r="A42" s="11" t="s">
        <v>50</v>
      </c>
      <c r="B42" s="12">
        <v>8.553999999999998</v>
      </c>
      <c r="C42" s="13">
        <v>14.191000000000003</v>
      </c>
      <c r="D42" s="13">
        <f t="shared" si="0"/>
        <v>22.745</v>
      </c>
      <c r="E42" s="14">
        <f t="shared" si="1"/>
        <v>0.0013720735231132102</v>
      </c>
      <c r="F42" s="12">
        <v>9.927</v>
      </c>
      <c r="G42" s="13">
        <v>13.979</v>
      </c>
      <c r="H42" s="13">
        <f t="shared" si="2"/>
        <v>23.906</v>
      </c>
      <c r="I42" s="14">
        <f t="shared" si="3"/>
        <v>-0.04856521375386924</v>
      </c>
      <c r="J42" s="12">
        <v>16.975</v>
      </c>
      <c r="K42" s="13">
        <v>28.077</v>
      </c>
      <c r="L42" s="13">
        <f t="shared" si="4"/>
        <v>45.05200000000001</v>
      </c>
      <c r="M42" s="14">
        <f t="shared" si="5"/>
        <v>0.0015068888017611718</v>
      </c>
      <c r="N42" s="12">
        <v>20.966000000000005</v>
      </c>
      <c r="O42" s="13">
        <v>28.905</v>
      </c>
      <c r="P42" s="13">
        <f t="shared" si="6"/>
        <v>49.87100000000001</v>
      </c>
      <c r="Q42" s="14">
        <f t="shared" si="7"/>
        <v>-0.09662930360329658</v>
      </c>
    </row>
    <row r="43" spans="1:17" s="10" customFormat="1" ht="18" customHeight="1">
      <c r="A43" s="11" t="s">
        <v>51</v>
      </c>
      <c r="B43" s="12">
        <v>8.177999999999999</v>
      </c>
      <c r="C43" s="13">
        <v>13.93</v>
      </c>
      <c r="D43" s="13">
        <f t="shared" si="0"/>
        <v>22.107999999999997</v>
      </c>
      <c r="E43" s="14">
        <f t="shared" si="1"/>
        <v>0.0013336470190805385</v>
      </c>
      <c r="F43" s="12">
        <v>20.088</v>
      </c>
      <c r="G43" s="13">
        <v>17.04</v>
      </c>
      <c r="H43" s="13">
        <f t="shared" si="2"/>
        <v>37.128</v>
      </c>
      <c r="I43" s="14">
        <f t="shared" si="3"/>
        <v>-0.4045464339581988</v>
      </c>
      <c r="J43" s="12">
        <v>16.384</v>
      </c>
      <c r="K43" s="13">
        <v>25.761000000000003</v>
      </c>
      <c r="L43" s="13">
        <f t="shared" si="4"/>
        <v>42.145</v>
      </c>
      <c r="M43" s="14">
        <f t="shared" si="5"/>
        <v>0.001409656142906521</v>
      </c>
      <c r="N43" s="12">
        <v>29.544000000000004</v>
      </c>
      <c r="O43" s="13">
        <v>29.883000000000006</v>
      </c>
      <c r="P43" s="13">
        <f t="shared" si="6"/>
        <v>59.42700000000001</v>
      </c>
      <c r="Q43" s="14">
        <f t="shared" si="7"/>
        <v>-0.2908105743180709</v>
      </c>
    </row>
    <row r="44" spans="1:17" s="10" customFormat="1" ht="18" customHeight="1">
      <c r="A44" s="11" t="s">
        <v>52</v>
      </c>
      <c r="B44" s="12">
        <v>15.549000000000001</v>
      </c>
      <c r="C44" s="13">
        <v>6.03</v>
      </c>
      <c r="D44" s="13">
        <f t="shared" si="0"/>
        <v>21.579</v>
      </c>
      <c r="E44" s="14">
        <f t="shared" si="1"/>
        <v>0.0013017355267205964</v>
      </c>
      <c r="F44" s="12">
        <v>22.323999999999998</v>
      </c>
      <c r="G44" s="13">
        <v>10.951</v>
      </c>
      <c r="H44" s="13">
        <f t="shared" si="2"/>
        <v>33.275</v>
      </c>
      <c r="I44" s="14">
        <f t="shared" si="3"/>
        <v>-0.35149511645379405</v>
      </c>
      <c r="J44" s="12">
        <v>50.510999999999996</v>
      </c>
      <c r="K44" s="13">
        <v>29.306000000000004</v>
      </c>
      <c r="L44" s="13">
        <f t="shared" si="4"/>
        <v>79.81700000000001</v>
      </c>
      <c r="M44" s="14">
        <f t="shared" si="5"/>
        <v>0.002669700423736381</v>
      </c>
      <c r="N44" s="12">
        <v>42.922999999999995</v>
      </c>
      <c r="O44" s="13">
        <v>19.345</v>
      </c>
      <c r="P44" s="13">
        <f t="shared" si="6"/>
        <v>62.267999999999994</v>
      </c>
      <c r="Q44" s="14">
        <f t="shared" si="7"/>
        <v>0.28183015352990326</v>
      </c>
    </row>
    <row r="45" spans="1:17" s="10" customFormat="1" ht="18" customHeight="1">
      <c r="A45" s="11" t="s">
        <v>53</v>
      </c>
      <c r="B45" s="12">
        <v>12.5</v>
      </c>
      <c r="C45" s="13">
        <v>8</v>
      </c>
      <c r="D45" s="13">
        <f t="shared" si="0"/>
        <v>20.5</v>
      </c>
      <c r="E45" s="14">
        <f t="shared" si="1"/>
        <v>0.0012366457341754587</v>
      </c>
      <c r="F45" s="12">
        <v>1.5</v>
      </c>
      <c r="G45" s="13">
        <v>10.1</v>
      </c>
      <c r="H45" s="13">
        <f t="shared" si="2"/>
        <v>11.6</v>
      </c>
      <c r="I45" s="14">
        <f t="shared" si="3"/>
        <v>0.767241379310345</v>
      </c>
      <c r="J45" s="12">
        <v>22.5</v>
      </c>
      <c r="K45" s="13">
        <v>15.5</v>
      </c>
      <c r="L45" s="13">
        <f t="shared" si="4"/>
        <v>38</v>
      </c>
      <c r="M45" s="14">
        <f t="shared" si="5"/>
        <v>0.0012710151484268074</v>
      </c>
      <c r="N45" s="12">
        <v>23.02</v>
      </c>
      <c r="O45" s="13">
        <v>37.55</v>
      </c>
      <c r="P45" s="13">
        <f t="shared" si="6"/>
        <v>60.56999999999999</v>
      </c>
      <c r="Q45" s="14">
        <f t="shared" si="7"/>
        <v>-0.37262671289417193</v>
      </c>
    </row>
    <row r="46" spans="1:17" s="10" customFormat="1" ht="18" customHeight="1">
      <c r="A46" s="11" t="s">
        <v>54</v>
      </c>
      <c r="B46" s="12">
        <v>7.4</v>
      </c>
      <c r="C46" s="13">
        <v>12.42</v>
      </c>
      <c r="D46" s="13">
        <f t="shared" si="0"/>
        <v>19.82</v>
      </c>
      <c r="E46" s="14">
        <f t="shared" si="1"/>
        <v>0.0011956252903101265</v>
      </c>
      <c r="F46" s="12">
        <v>4.6</v>
      </c>
      <c r="G46" s="13">
        <v>7.36</v>
      </c>
      <c r="H46" s="13">
        <f t="shared" si="2"/>
        <v>11.96</v>
      </c>
      <c r="I46" s="14">
        <f t="shared" si="3"/>
        <v>0.6571906354515049</v>
      </c>
      <c r="J46" s="12">
        <v>17.95</v>
      </c>
      <c r="K46" s="13">
        <v>31.09</v>
      </c>
      <c r="L46" s="13">
        <f t="shared" si="4"/>
        <v>49.04</v>
      </c>
      <c r="M46" s="14">
        <f t="shared" si="5"/>
        <v>0.0016402784968118588</v>
      </c>
      <c r="N46" s="12">
        <v>12.68</v>
      </c>
      <c r="O46" s="13">
        <v>20.36</v>
      </c>
      <c r="P46" s="13">
        <f t="shared" si="6"/>
        <v>33.04</v>
      </c>
      <c r="Q46" s="14">
        <f t="shared" si="7"/>
        <v>0.4842615012106537</v>
      </c>
    </row>
    <row r="47" spans="1:17" s="10" customFormat="1" ht="18" customHeight="1">
      <c r="A47" s="11" t="s">
        <v>55</v>
      </c>
      <c r="B47" s="12">
        <v>8.748000000000001</v>
      </c>
      <c r="C47" s="13">
        <v>10.893</v>
      </c>
      <c r="D47" s="13">
        <f t="shared" si="0"/>
        <v>19.641000000000002</v>
      </c>
      <c r="E47" s="14">
        <f t="shared" si="1"/>
        <v>0.0011848272617043993</v>
      </c>
      <c r="F47" s="12">
        <v>5.337</v>
      </c>
      <c r="G47" s="13">
        <v>9.217</v>
      </c>
      <c r="H47" s="13">
        <f t="shared" si="2"/>
        <v>14.554</v>
      </c>
      <c r="I47" s="14">
        <f t="shared" si="3"/>
        <v>0.34952590353167534</v>
      </c>
      <c r="J47" s="12">
        <v>19.692</v>
      </c>
      <c r="K47" s="13">
        <v>24.066</v>
      </c>
      <c r="L47" s="13">
        <f t="shared" si="4"/>
        <v>43.757999999999996</v>
      </c>
      <c r="M47" s="14">
        <f t="shared" si="5"/>
        <v>0.0014636073911805324</v>
      </c>
      <c r="N47" s="12">
        <v>10.005999999999998</v>
      </c>
      <c r="O47" s="13">
        <v>17.033</v>
      </c>
      <c r="P47" s="13">
        <f t="shared" si="6"/>
        <v>27.039</v>
      </c>
      <c r="Q47" s="14">
        <f t="shared" si="7"/>
        <v>0.6183290802174635</v>
      </c>
    </row>
    <row r="48" spans="1:17" s="10" customFormat="1" ht="18" customHeight="1">
      <c r="A48" s="11" t="s">
        <v>56</v>
      </c>
      <c r="B48" s="12">
        <v>7.983</v>
      </c>
      <c r="C48" s="13">
        <v>9.769</v>
      </c>
      <c r="D48" s="13">
        <f t="shared" si="0"/>
        <v>17.752</v>
      </c>
      <c r="E48" s="14">
        <f t="shared" si="1"/>
        <v>0.0010708748816137923</v>
      </c>
      <c r="F48" s="12">
        <v>32.98</v>
      </c>
      <c r="G48" s="13">
        <v>16.56</v>
      </c>
      <c r="H48" s="13">
        <f t="shared" si="2"/>
        <v>49.53999999999999</v>
      </c>
      <c r="I48" s="14">
        <f t="shared" si="3"/>
        <v>-0.6416633023819136</v>
      </c>
      <c r="J48" s="12">
        <v>40.879</v>
      </c>
      <c r="K48" s="13">
        <v>40.047000000000004</v>
      </c>
      <c r="L48" s="13">
        <f t="shared" si="4"/>
        <v>80.926</v>
      </c>
      <c r="M48" s="14">
        <f t="shared" si="5"/>
        <v>0.0027067939974102055</v>
      </c>
      <c r="N48" s="12">
        <v>37.604</v>
      </c>
      <c r="O48" s="13">
        <v>24.223000000000003</v>
      </c>
      <c r="P48" s="13">
        <f t="shared" si="6"/>
        <v>61.827</v>
      </c>
      <c r="Q48" s="14">
        <f t="shared" si="7"/>
        <v>0.30891034661232153</v>
      </c>
    </row>
    <row r="49" spans="1:17" s="10" customFormat="1" ht="18" customHeight="1">
      <c r="A49" s="11" t="s">
        <v>57</v>
      </c>
      <c r="B49" s="12">
        <v>11.531</v>
      </c>
      <c r="C49" s="13">
        <v>5.585</v>
      </c>
      <c r="D49" s="13">
        <f t="shared" si="0"/>
        <v>17.116</v>
      </c>
      <c r="E49" s="14">
        <f t="shared" si="1"/>
        <v>0.0010325087017632757</v>
      </c>
      <c r="F49" s="12">
        <v>10.647</v>
      </c>
      <c r="G49" s="13">
        <v>4.405</v>
      </c>
      <c r="H49" s="13">
        <f t="shared" si="2"/>
        <v>15.052</v>
      </c>
      <c r="I49" s="14">
        <f t="shared" si="3"/>
        <v>0.1371246346000532</v>
      </c>
      <c r="J49" s="12">
        <v>22.361</v>
      </c>
      <c r="K49" s="13">
        <v>9.796</v>
      </c>
      <c r="L49" s="13">
        <f t="shared" si="4"/>
        <v>32.157</v>
      </c>
      <c r="M49" s="14">
        <f t="shared" si="5"/>
        <v>0.0010755798454726536</v>
      </c>
      <c r="N49" s="12">
        <v>19.985</v>
      </c>
      <c r="O49" s="13">
        <v>9.406</v>
      </c>
      <c r="P49" s="13">
        <f t="shared" si="6"/>
        <v>29.391</v>
      </c>
      <c r="Q49" s="14">
        <f t="shared" si="7"/>
        <v>0.09411044197203222</v>
      </c>
    </row>
    <row r="50" spans="1:17" s="10" customFormat="1" ht="18" customHeight="1">
      <c r="A50" s="11" t="s">
        <v>58</v>
      </c>
      <c r="B50" s="12">
        <v>5.433</v>
      </c>
      <c r="C50" s="13">
        <v>10.283999999999999</v>
      </c>
      <c r="D50" s="13">
        <f t="shared" si="0"/>
        <v>15.716999999999999</v>
      </c>
      <c r="E50" s="14">
        <f t="shared" si="1"/>
        <v>0.0009481151709285699</v>
      </c>
      <c r="F50" s="12">
        <v>13.389</v>
      </c>
      <c r="G50" s="13">
        <v>12.587</v>
      </c>
      <c r="H50" s="13">
        <f t="shared" si="2"/>
        <v>25.976</v>
      </c>
      <c r="I50" s="14">
        <f t="shared" si="3"/>
        <v>-0.394941484447182</v>
      </c>
      <c r="J50" s="12">
        <v>19.216</v>
      </c>
      <c r="K50" s="13">
        <v>25.842</v>
      </c>
      <c r="L50" s="13">
        <f t="shared" si="4"/>
        <v>45.058</v>
      </c>
      <c r="M50" s="14">
        <f t="shared" si="5"/>
        <v>0.0015070894883635548</v>
      </c>
      <c r="N50" s="12">
        <v>18.019</v>
      </c>
      <c r="O50" s="13">
        <v>20.131000000000004</v>
      </c>
      <c r="P50" s="13">
        <f t="shared" si="6"/>
        <v>38.150000000000006</v>
      </c>
      <c r="Q50" s="14">
        <f t="shared" si="7"/>
        <v>0.1810747051114021</v>
      </c>
    </row>
    <row r="51" spans="1:17" s="10" customFormat="1" ht="18" customHeight="1">
      <c r="A51" s="11" t="s">
        <v>59</v>
      </c>
      <c r="B51" s="12">
        <v>6.244</v>
      </c>
      <c r="C51" s="13">
        <v>9.448</v>
      </c>
      <c r="D51" s="13">
        <f t="shared" si="0"/>
        <v>15.692</v>
      </c>
      <c r="E51" s="14">
        <f t="shared" si="1"/>
        <v>0.0009466070663746975</v>
      </c>
      <c r="F51" s="12">
        <v>9.881</v>
      </c>
      <c r="G51" s="13">
        <v>13.431</v>
      </c>
      <c r="H51" s="13">
        <f t="shared" si="2"/>
        <v>23.311999999999998</v>
      </c>
      <c r="I51" s="14">
        <f t="shared" si="3"/>
        <v>-0.3268702814001372</v>
      </c>
      <c r="J51" s="12">
        <v>23.408</v>
      </c>
      <c r="K51" s="13">
        <v>26.235</v>
      </c>
      <c r="L51" s="13">
        <f t="shared" si="4"/>
        <v>49.643</v>
      </c>
      <c r="M51" s="14">
        <f t="shared" si="5"/>
        <v>0.0016604475003513684</v>
      </c>
      <c r="N51" s="12">
        <v>27.086000000000002</v>
      </c>
      <c r="O51" s="13">
        <v>30.116</v>
      </c>
      <c r="P51" s="13">
        <f t="shared" si="6"/>
        <v>57.202</v>
      </c>
      <c r="Q51" s="14">
        <f t="shared" si="7"/>
        <v>-0.13214572917030865</v>
      </c>
    </row>
    <row r="52" spans="1:17" s="10" customFormat="1" ht="18" customHeight="1" thickBot="1">
      <c r="A52" s="15" t="s">
        <v>60</v>
      </c>
      <c r="B52" s="16">
        <v>62.388</v>
      </c>
      <c r="C52" s="17">
        <v>95.305</v>
      </c>
      <c r="D52" s="17">
        <f t="shared" si="0"/>
        <v>157.693</v>
      </c>
      <c r="E52" s="18">
        <f t="shared" si="1"/>
        <v>0.009512701256552713</v>
      </c>
      <c r="F52" s="16">
        <v>233.38299999999995</v>
      </c>
      <c r="G52" s="17">
        <v>321.28</v>
      </c>
      <c r="H52" s="17">
        <f t="shared" si="2"/>
        <v>554.6629999999999</v>
      </c>
      <c r="I52" s="18">
        <f t="shared" si="3"/>
        <v>-0.7156958369316142</v>
      </c>
      <c r="J52" s="16">
        <v>155.245</v>
      </c>
      <c r="K52" s="17">
        <v>236.656</v>
      </c>
      <c r="L52" s="17">
        <f t="shared" si="4"/>
        <v>391.901</v>
      </c>
      <c r="M52" s="18">
        <f t="shared" si="5"/>
        <v>0.013108213360095112</v>
      </c>
      <c r="N52" s="16">
        <v>434.6180000000001</v>
      </c>
      <c r="O52" s="17">
        <v>643.7090000000001</v>
      </c>
      <c r="P52" s="17">
        <f t="shared" si="6"/>
        <v>1078.3270000000002</v>
      </c>
      <c r="Q52" s="18">
        <f t="shared" si="7"/>
        <v>-0.6365657170784003</v>
      </c>
    </row>
    <row r="53" ht="15">
      <c r="A53" s="19" t="s">
        <v>61</v>
      </c>
    </row>
    <row r="54" ht="15">
      <c r="A54" s="20" t="s">
        <v>62</v>
      </c>
    </row>
    <row r="55" ht="15">
      <c r="F55" s="21"/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/>
  <pageMargins left="0.54" right="0.21" top="0.19" bottom="0.25" header="0.17" footer="0.24"/>
  <pageSetup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23.421875" style="659" customWidth="1"/>
    <col min="2" max="2" width="9.00390625" style="659" customWidth="1"/>
    <col min="3" max="3" width="9.8515625" style="659" customWidth="1"/>
    <col min="4" max="4" width="9.00390625" style="659" customWidth="1"/>
    <col min="5" max="5" width="9.7109375" style="659" customWidth="1"/>
    <col min="6" max="6" width="9.00390625" style="659" customWidth="1"/>
    <col min="7" max="7" width="10.421875" style="659" customWidth="1"/>
    <col min="8" max="9" width="9.00390625" style="659" customWidth="1"/>
    <col min="10" max="10" width="11.7109375" style="659" customWidth="1"/>
    <col min="11" max="11" width="11.00390625" style="659" customWidth="1"/>
    <col min="12" max="12" width="12.140625" style="659" customWidth="1"/>
    <col min="13" max="13" width="9.7109375" style="659" customWidth="1"/>
    <col min="14" max="14" width="11.421875" style="659" customWidth="1"/>
    <col min="15" max="15" width="11.140625" style="659" customWidth="1"/>
    <col min="16" max="16" width="11.8515625" style="659" customWidth="1"/>
    <col min="17" max="16384" width="9.00390625" style="659" customWidth="1"/>
  </cols>
  <sheetData>
    <row r="1" spans="1:17" ht="24" customHeight="1" thickBot="1">
      <c r="A1" s="898" t="s">
        <v>310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900"/>
    </row>
    <row r="2" spans="1:17" ht="15.75" customHeight="1" thickBot="1">
      <c r="A2" s="901" t="s">
        <v>1</v>
      </c>
      <c r="B2" s="895" t="s">
        <v>2</v>
      </c>
      <c r="C2" s="896"/>
      <c r="D2" s="896"/>
      <c r="E2" s="896"/>
      <c r="F2" s="896"/>
      <c r="G2" s="896"/>
      <c r="H2" s="896"/>
      <c r="I2" s="897"/>
      <c r="J2" s="895" t="s">
        <v>3</v>
      </c>
      <c r="K2" s="896"/>
      <c r="L2" s="896"/>
      <c r="M2" s="896"/>
      <c r="N2" s="896"/>
      <c r="O2" s="896"/>
      <c r="P2" s="896"/>
      <c r="Q2" s="897"/>
    </row>
    <row r="3" spans="1:17" s="660" customFormat="1" ht="24" customHeight="1">
      <c r="A3" s="902"/>
      <c r="B3" s="906" t="s">
        <v>4</v>
      </c>
      <c r="C3" s="907"/>
      <c r="D3" s="907"/>
      <c r="E3" s="904" t="s">
        <v>5</v>
      </c>
      <c r="F3" s="906" t="s">
        <v>6</v>
      </c>
      <c r="G3" s="907"/>
      <c r="H3" s="907"/>
      <c r="I3" s="910" t="s">
        <v>7</v>
      </c>
      <c r="J3" s="908" t="s">
        <v>8</v>
      </c>
      <c r="K3" s="909"/>
      <c r="L3" s="909"/>
      <c r="M3" s="904" t="s">
        <v>5</v>
      </c>
      <c r="N3" s="908" t="s">
        <v>9</v>
      </c>
      <c r="O3" s="909"/>
      <c r="P3" s="909"/>
      <c r="Q3" s="904" t="s">
        <v>7</v>
      </c>
    </row>
    <row r="4" spans="1:17" s="663" customFormat="1" ht="15.75" thickBot="1">
      <c r="A4" s="903"/>
      <c r="B4" s="661" t="s">
        <v>72</v>
      </c>
      <c r="C4" s="662" t="s">
        <v>73</v>
      </c>
      <c r="D4" s="662" t="s">
        <v>12</v>
      </c>
      <c r="E4" s="905"/>
      <c r="F4" s="661" t="s">
        <v>72</v>
      </c>
      <c r="G4" s="662" t="s">
        <v>73</v>
      </c>
      <c r="H4" s="662" t="s">
        <v>12</v>
      </c>
      <c r="I4" s="911"/>
      <c r="J4" s="661" t="s">
        <v>72</v>
      </c>
      <c r="K4" s="662" t="s">
        <v>73</v>
      </c>
      <c r="L4" s="662" t="s">
        <v>12</v>
      </c>
      <c r="M4" s="905"/>
      <c r="N4" s="661" t="s">
        <v>72</v>
      </c>
      <c r="O4" s="662" t="s">
        <v>73</v>
      </c>
      <c r="P4" s="662" t="s">
        <v>12</v>
      </c>
      <c r="Q4" s="905"/>
    </row>
    <row r="5" spans="1:17" s="669" customFormat="1" ht="18" customHeight="1">
      <c r="A5" s="664" t="s">
        <v>13</v>
      </c>
      <c r="B5" s="665">
        <f>SUM(B6:B19)</f>
        <v>192435</v>
      </c>
      <c r="C5" s="666">
        <f>SUM(C6:C19)</f>
        <v>178630</v>
      </c>
      <c r="D5" s="667">
        <f aca="true" t="shared" si="0" ref="D5:D19">C5+B5</f>
        <v>371065</v>
      </c>
      <c r="E5" s="668">
        <f aca="true" t="shared" si="1" ref="E5:E19">D5/$D$5</f>
        <v>1</v>
      </c>
      <c r="F5" s="665">
        <f>SUM(F6:F19)</f>
        <v>199075</v>
      </c>
      <c r="G5" s="666">
        <f>SUM(G6:G19)</f>
        <v>178691</v>
      </c>
      <c r="H5" s="667">
        <f aca="true" t="shared" si="2" ref="H5:H19">G5+F5</f>
        <v>377766</v>
      </c>
      <c r="I5" s="668">
        <f aca="true" t="shared" si="3" ref="I5:I19">(D5/H5-1)</f>
        <v>-0.01773849420011331</v>
      </c>
      <c r="J5" s="665">
        <f>SUM(J6:J19)</f>
        <v>461131</v>
      </c>
      <c r="K5" s="666">
        <f>SUM(K6:K19)</f>
        <v>418803</v>
      </c>
      <c r="L5" s="667">
        <f aca="true" t="shared" si="4" ref="L5:L19">K5+J5</f>
        <v>879934</v>
      </c>
      <c r="M5" s="668">
        <f aca="true" t="shared" si="5" ref="M5:M19">L5/$L$5</f>
        <v>1</v>
      </c>
      <c r="N5" s="665">
        <f>SUM(N6:N19)</f>
        <v>454650</v>
      </c>
      <c r="O5" s="666">
        <f>SUM(O6:O19)</f>
        <v>414369</v>
      </c>
      <c r="P5" s="667">
        <f aca="true" t="shared" si="6" ref="P5:P19">O5+N5</f>
        <v>869019</v>
      </c>
      <c r="Q5" s="668">
        <f aca="true" t="shared" si="7" ref="Q5:Q19">(L5/P5-1)</f>
        <v>0.012560139651722313</v>
      </c>
    </row>
    <row r="6" spans="1:17" s="674" customFormat="1" ht="18.75" customHeight="1">
      <c r="A6" s="670" t="s">
        <v>14</v>
      </c>
      <c r="B6" s="671">
        <v>119097</v>
      </c>
      <c r="C6" s="672">
        <v>113552</v>
      </c>
      <c r="D6" s="672">
        <f t="shared" si="0"/>
        <v>232649</v>
      </c>
      <c r="E6" s="673">
        <f t="shared" si="1"/>
        <v>0.626976405751014</v>
      </c>
      <c r="F6" s="671">
        <v>127626</v>
      </c>
      <c r="G6" s="672">
        <v>114936</v>
      </c>
      <c r="H6" s="672">
        <f t="shared" si="2"/>
        <v>242562</v>
      </c>
      <c r="I6" s="673">
        <f t="shared" si="3"/>
        <v>-0.04086790181479372</v>
      </c>
      <c r="J6" s="671">
        <v>276091</v>
      </c>
      <c r="K6" s="672">
        <v>270058</v>
      </c>
      <c r="L6" s="672">
        <f t="shared" si="4"/>
        <v>546149</v>
      </c>
      <c r="M6" s="673">
        <f t="shared" si="5"/>
        <v>0.6206704139174074</v>
      </c>
      <c r="N6" s="672">
        <v>277956</v>
      </c>
      <c r="O6" s="672">
        <v>267652</v>
      </c>
      <c r="P6" s="672">
        <f t="shared" si="6"/>
        <v>545608</v>
      </c>
      <c r="Q6" s="673">
        <f t="shared" si="7"/>
        <v>0.0009915543760354861</v>
      </c>
    </row>
    <row r="7" spans="1:17" s="674" customFormat="1" ht="18.75" customHeight="1">
      <c r="A7" s="670" t="s">
        <v>15</v>
      </c>
      <c r="B7" s="671">
        <v>21869</v>
      </c>
      <c r="C7" s="672">
        <v>18157</v>
      </c>
      <c r="D7" s="672">
        <f t="shared" si="0"/>
        <v>40026</v>
      </c>
      <c r="E7" s="673">
        <f t="shared" si="1"/>
        <v>0.10786789376524329</v>
      </c>
      <c r="F7" s="671">
        <v>18694</v>
      </c>
      <c r="G7" s="672">
        <v>17281</v>
      </c>
      <c r="H7" s="672">
        <f t="shared" si="2"/>
        <v>35975</v>
      </c>
      <c r="I7" s="673">
        <f t="shared" si="3"/>
        <v>0.11260597637248093</v>
      </c>
      <c r="J7" s="671">
        <v>58615</v>
      </c>
      <c r="K7" s="672">
        <v>48246</v>
      </c>
      <c r="L7" s="672">
        <f t="shared" si="4"/>
        <v>106861</v>
      </c>
      <c r="M7" s="673">
        <f t="shared" si="5"/>
        <v>0.12144206270015706</v>
      </c>
      <c r="N7" s="672">
        <v>51746</v>
      </c>
      <c r="O7" s="672">
        <v>44208</v>
      </c>
      <c r="P7" s="672">
        <f t="shared" si="6"/>
        <v>95954</v>
      </c>
      <c r="Q7" s="673">
        <f t="shared" si="7"/>
        <v>0.11366904975300662</v>
      </c>
    </row>
    <row r="8" spans="1:17" s="674" customFormat="1" ht="18.75" customHeight="1">
      <c r="A8" s="670" t="s">
        <v>16</v>
      </c>
      <c r="B8" s="671">
        <v>18480</v>
      </c>
      <c r="C8" s="672">
        <v>15841</v>
      </c>
      <c r="D8" s="672">
        <f t="shared" si="0"/>
        <v>34321</v>
      </c>
      <c r="E8" s="673">
        <f t="shared" si="1"/>
        <v>0.09249322894910596</v>
      </c>
      <c r="F8" s="671">
        <v>19295</v>
      </c>
      <c r="G8" s="672">
        <v>16467</v>
      </c>
      <c r="H8" s="672">
        <f t="shared" si="2"/>
        <v>35762</v>
      </c>
      <c r="I8" s="673">
        <f t="shared" si="3"/>
        <v>-0.04029416699289745</v>
      </c>
      <c r="J8" s="671">
        <v>48524</v>
      </c>
      <c r="K8" s="672">
        <v>36544</v>
      </c>
      <c r="L8" s="672">
        <f t="shared" si="4"/>
        <v>85068</v>
      </c>
      <c r="M8" s="673">
        <f t="shared" si="5"/>
        <v>0.0966754324756175</v>
      </c>
      <c r="N8" s="672">
        <v>49654</v>
      </c>
      <c r="O8" s="672">
        <v>37589</v>
      </c>
      <c r="P8" s="672">
        <f t="shared" si="6"/>
        <v>87243</v>
      </c>
      <c r="Q8" s="673">
        <f t="shared" si="7"/>
        <v>-0.024930366906227408</v>
      </c>
    </row>
    <row r="9" spans="1:17" s="674" customFormat="1" ht="18.75" customHeight="1">
      <c r="A9" s="670" t="s">
        <v>20</v>
      </c>
      <c r="B9" s="671">
        <v>11086</v>
      </c>
      <c r="C9" s="672">
        <v>11653</v>
      </c>
      <c r="D9" s="672">
        <f t="shared" si="0"/>
        <v>22739</v>
      </c>
      <c r="E9" s="673">
        <f t="shared" si="1"/>
        <v>0.06128036866856211</v>
      </c>
      <c r="F9" s="671">
        <v>9638</v>
      </c>
      <c r="G9" s="672">
        <v>10440</v>
      </c>
      <c r="H9" s="672">
        <f t="shared" si="2"/>
        <v>20078</v>
      </c>
      <c r="I9" s="673">
        <f t="shared" si="3"/>
        <v>0.1325331208287679</v>
      </c>
      <c r="J9" s="671">
        <v>24963</v>
      </c>
      <c r="K9" s="672">
        <v>22826</v>
      </c>
      <c r="L9" s="672">
        <f t="shared" si="4"/>
        <v>47789</v>
      </c>
      <c r="M9" s="673">
        <f t="shared" si="5"/>
        <v>0.05430975504981055</v>
      </c>
      <c r="N9" s="672">
        <v>20452</v>
      </c>
      <c r="O9" s="672">
        <v>19673</v>
      </c>
      <c r="P9" s="672">
        <f t="shared" si="6"/>
        <v>40125</v>
      </c>
      <c r="Q9" s="673">
        <f t="shared" si="7"/>
        <v>0.19100311526479752</v>
      </c>
    </row>
    <row r="10" spans="1:17" s="674" customFormat="1" ht="18.75" customHeight="1">
      <c r="A10" s="670" t="s">
        <v>18</v>
      </c>
      <c r="B10" s="671">
        <v>7161</v>
      </c>
      <c r="C10" s="672">
        <v>8170</v>
      </c>
      <c r="D10" s="672">
        <f t="shared" si="0"/>
        <v>15331</v>
      </c>
      <c r="E10" s="673">
        <f t="shared" si="1"/>
        <v>0.04131621144543409</v>
      </c>
      <c r="F10" s="671">
        <v>9004</v>
      </c>
      <c r="G10" s="672">
        <v>8083</v>
      </c>
      <c r="H10" s="672">
        <f t="shared" si="2"/>
        <v>17087</v>
      </c>
      <c r="I10" s="673">
        <f t="shared" si="3"/>
        <v>-0.10276818634049278</v>
      </c>
      <c r="J10" s="671">
        <v>17583</v>
      </c>
      <c r="K10" s="672">
        <v>16242</v>
      </c>
      <c r="L10" s="672">
        <f t="shared" si="4"/>
        <v>33825</v>
      </c>
      <c r="M10" s="673">
        <f t="shared" si="5"/>
        <v>0.038440383028727154</v>
      </c>
      <c r="N10" s="672">
        <v>21681</v>
      </c>
      <c r="O10" s="672">
        <v>20736</v>
      </c>
      <c r="P10" s="672">
        <f t="shared" si="6"/>
        <v>42417</v>
      </c>
      <c r="Q10" s="673">
        <f t="shared" si="7"/>
        <v>-0.20256029422165645</v>
      </c>
    </row>
    <row r="11" spans="1:17" s="674" customFormat="1" ht="18.75" customHeight="1">
      <c r="A11" s="670" t="s">
        <v>36</v>
      </c>
      <c r="B11" s="671">
        <v>5582</v>
      </c>
      <c r="C11" s="672">
        <v>4179</v>
      </c>
      <c r="D11" s="672">
        <f t="shared" si="0"/>
        <v>9761</v>
      </c>
      <c r="E11" s="673">
        <f t="shared" si="1"/>
        <v>0.026305364289275462</v>
      </c>
      <c r="F11" s="671">
        <v>4794</v>
      </c>
      <c r="G11" s="672">
        <v>3663</v>
      </c>
      <c r="H11" s="672">
        <f t="shared" si="2"/>
        <v>8457</v>
      </c>
      <c r="I11" s="673">
        <f t="shared" si="3"/>
        <v>0.15419179378030035</v>
      </c>
      <c r="J11" s="671">
        <v>14048</v>
      </c>
      <c r="K11" s="672">
        <v>9797</v>
      </c>
      <c r="L11" s="672">
        <f t="shared" si="4"/>
        <v>23845</v>
      </c>
      <c r="M11" s="673">
        <f t="shared" si="5"/>
        <v>0.027098623305838846</v>
      </c>
      <c r="N11" s="672">
        <v>12415</v>
      </c>
      <c r="O11" s="672">
        <v>8459</v>
      </c>
      <c r="P11" s="672">
        <f t="shared" si="6"/>
        <v>20874</v>
      </c>
      <c r="Q11" s="673">
        <f t="shared" si="7"/>
        <v>0.14233017150522187</v>
      </c>
    </row>
    <row r="12" spans="1:17" s="674" customFormat="1" ht="18.75" customHeight="1">
      <c r="A12" s="670" t="s">
        <v>21</v>
      </c>
      <c r="B12" s="671">
        <v>3515</v>
      </c>
      <c r="C12" s="672">
        <v>3002</v>
      </c>
      <c r="D12" s="672">
        <f t="shared" si="0"/>
        <v>6517</v>
      </c>
      <c r="E12" s="673">
        <f t="shared" si="1"/>
        <v>0.017562960667268538</v>
      </c>
      <c r="F12" s="671">
        <v>4433</v>
      </c>
      <c r="G12" s="672">
        <v>3433</v>
      </c>
      <c r="H12" s="672">
        <f t="shared" si="2"/>
        <v>7866</v>
      </c>
      <c r="I12" s="673">
        <f t="shared" si="3"/>
        <v>-0.1714975845410628</v>
      </c>
      <c r="J12" s="671">
        <v>6200</v>
      </c>
      <c r="K12" s="672">
        <v>5087</v>
      </c>
      <c r="L12" s="672">
        <f t="shared" si="4"/>
        <v>11287</v>
      </c>
      <c r="M12" s="673">
        <f t="shared" si="5"/>
        <v>0.012827098396016064</v>
      </c>
      <c r="N12" s="672">
        <v>7168</v>
      </c>
      <c r="O12" s="672">
        <v>5533</v>
      </c>
      <c r="P12" s="672">
        <f t="shared" si="6"/>
        <v>12701</v>
      </c>
      <c r="Q12" s="673">
        <f t="shared" si="7"/>
        <v>-0.11132981654987795</v>
      </c>
    </row>
    <row r="13" spans="1:17" s="674" customFormat="1" ht="18.75" customHeight="1">
      <c r="A13" s="670" t="s">
        <v>33</v>
      </c>
      <c r="B13" s="671">
        <v>1825</v>
      </c>
      <c r="C13" s="672">
        <v>1620</v>
      </c>
      <c r="D13" s="672">
        <f t="shared" si="0"/>
        <v>3445</v>
      </c>
      <c r="E13" s="673">
        <f t="shared" si="1"/>
        <v>0.009284087693530783</v>
      </c>
      <c r="F13" s="671">
        <v>1475</v>
      </c>
      <c r="G13" s="672">
        <v>1464</v>
      </c>
      <c r="H13" s="672">
        <f t="shared" si="2"/>
        <v>2939</v>
      </c>
      <c r="I13" s="673">
        <f t="shared" si="3"/>
        <v>0.1721674038788703</v>
      </c>
      <c r="J13" s="671">
        <v>5298</v>
      </c>
      <c r="K13" s="672">
        <v>4199</v>
      </c>
      <c r="L13" s="672">
        <f t="shared" si="4"/>
        <v>9497</v>
      </c>
      <c r="M13" s="673">
        <f t="shared" si="5"/>
        <v>0.010792854918664354</v>
      </c>
      <c r="N13" s="672">
        <v>3740</v>
      </c>
      <c r="O13" s="672">
        <v>3771</v>
      </c>
      <c r="P13" s="672">
        <f t="shared" si="6"/>
        <v>7511</v>
      </c>
      <c r="Q13" s="673">
        <f t="shared" si="7"/>
        <v>0.26441219544667827</v>
      </c>
    </row>
    <row r="14" spans="1:17" s="674" customFormat="1" ht="18.75" customHeight="1">
      <c r="A14" s="670" t="s">
        <v>29</v>
      </c>
      <c r="B14" s="671">
        <v>741</v>
      </c>
      <c r="C14" s="672">
        <v>676</v>
      </c>
      <c r="D14" s="672">
        <f t="shared" si="0"/>
        <v>1417</v>
      </c>
      <c r="E14" s="673">
        <f t="shared" si="1"/>
        <v>0.003818737956961718</v>
      </c>
      <c r="F14" s="671">
        <v>785</v>
      </c>
      <c r="G14" s="672">
        <v>711</v>
      </c>
      <c r="H14" s="672">
        <f t="shared" si="2"/>
        <v>1496</v>
      </c>
      <c r="I14" s="673">
        <f t="shared" si="3"/>
        <v>-0.05280748663101609</v>
      </c>
      <c r="J14" s="671">
        <v>1903</v>
      </c>
      <c r="K14" s="672">
        <v>1621</v>
      </c>
      <c r="L14" s="672">
        <f t="shared" si="4"/>
        <v>3524</v>
      </c>
      <c r="M14" s="673">
        <f t="shared" si="5"/>
        <v>0.004004845817981803</v>
      </c>
      <c r="N14" s="672">
        <v>1929</v>
      </c>
      <c r="O14" s="672">
        <v>1839</v>
      </c>
      <c r="P14" s="672">
        <f t="shared" si="6"/>
        <v>3768</v>
      </c>
      <c r="Q14" s="673">
        <f t="shared" si="7"/>
        <v>-0.06475583864118895</v>
      </c>
    </row>
    <row r="15" spans="1:17" s="674" customFormat="1" ht="18.75" customHeight="1">
      <c r="A15" s="670" t="s">
        <v>293</v>
      </c>
      <c r="B15" s="671">
        <v>972</v>
      </c>
      <c r="C15" s="672">
        <v>389</v>
      </c>
      <c r="D15" s="672">
        <f t="shared" si="0"/>
        <v>1361</v>
      </c>
      <c r="E15" s="673">
        <f t="shared" si="1"/>
        <v>0.0036678210017112903</v>
      </c>
      <c r="F15" s="671">
        <v>1114</v>
      </c>
      <c r="G15" s="672">
        <v>565</v>
      </c>
      <c r="H15" s="672">
        <f t="shared" si="2"/>
        <v>1679</v>
      </c>
      <c r="I15" s="673">
        <f t="shared" si="3"/>
        <v>-0.18939845145920187</v>
      </c>
      <c r="J15" s="671">
        <v>2348</v>
      </c>
      <c r="K15" s="672">
        <v>812</v>
      </c>
      <c r="L15" s="672">
        <f t="shared" si="4"/>
        <v>3160</v>
      </c>
      <c r="M15" s="673">
        <f t="shared" si="5"/>
        <v>0.003591178429291288</v>
      </c>
      <c r="N15" s="672">
        <v>2539</v>
      </c>
      <c r="O15" s="672">
        <v>1222</v>
      </c>
      <c r="P15" s="672">
        <f t="shared" si="6"/>
        <v>3761</v>
      </c>
      <c r="Q15" s="673">
        <f t="shared" si="7"/>
        <v>-0.15979792608348842</v>
      </c>
    </row>
    <row r="16" spans="1:17" s="674" customFormat="1" ht="18.75" customHeight="1">
      <c r="A16" s="670" t="s">
        <v>40</v>
      </c>
      <c r="B16" s="671">
        <v>561</v>
      </c>
      <c r="C16" s="672">
        <v>445</v>
      </c>
      <c r="D16" s="672">
        <f t="shared" si="0"/>
        <v>1006</v>
      </c>
      <c r="E16" s="673">
        <f t="shared" si="1"/>
        <v>0.002711115303248757</v>
      </c>
      <c r="F16" s="671">
        <v>621</v>
      </c>
      <c r="G16" s="672">
        <v>495</v>
      </c>
      <c r="H16" s="672">
        <f t="shared" si="2"/>
        <v>1116</v>
      </c>
      <c r="I16" s="673">
        <f t="shared" si="3"/>
        <v>-0.09856630824372759</v>
      </c>
      <c r="J16" s="671">
        <v>1117</v>
      </c>
      <c r="K16" s="672">
        <v>860</v>
      </c>
      <c r="L16" s="672">
        <f t="shared" si="4"/>
        <v>1977</v>
      </c>
      <c r="M16" s="673">
        <f t="shared" si="5"/>
        <v>0.0022467594160471126</v>
      </c>
      <c r="N16" s="672">
        <v>1018</v>
      </c>
      <c r="O16" s="672">
        <v>785</v>
      </c>
      <c r="P16" s="672">
        <f t="shared" si="6"/>
        <v>1803</v>
      </c>
      <c r="Q16" s="673">
        <f t="shared" si="7"/>
        <v>0.09650582362728777</v>
      </c>
    </row>
    <row r="17" spans="1:17" s="674" customFormat="1" ht="18.75" customHeight="1">
      <c r="A17" s="670" t="s">
        <v>50</v>
      </c>
      <c r="B17" s="671">
        <v>649</v>
      </c>
      <c r="C17" s="672">
        <v>355</v>
      </c>
      <c r="D17" s="672">
        <f t="shared" si="0"/>
        <v>1004</v>
      </c>
      <c r="E17" s="673">
        <f t="shared" si="1"/>
        <v>0.002705725411989813</v>
      </c>
      <c r="F17" s="671">
        <v>737</v>
      </c>
      <c r="G17" s="672">
        <v>426</v>
      </c>
      <c r="H17" s="672">
        <f t="shared" si="2"/>
        <v>1163</v>
      </c>
      <c r="I17" s="673">
        <f t="shared" si="3"/>
        <v>-0.13671539122957865</v>
      </c>
      <c r="J17" s="671">
        <v>1867</v>
      </c>
      <c r="K17" s="672">
        <v>868</v>
      </c>
      <c r="L17" s="672">
        <f t="shared" si="4"/>
        <v>2735</v>
      </c>
      <c r="M17" s="673">
        <f t="shared" si="5"/>
        <v>0.00310818765952901</v>
      </c>
      <c r="N17" s="672">
        <v>2012</v>
      </c>
      <c r="O17" s="672">
        <v>1124</v>
      </c>
      <c r="P17" s="672">
        <f t="shared" si="6"/>
        <v>3136</v>
      </c>
      <c r="Q17" s="673">
        <f t="shared" si="7"/>
        <v>-0.1278698979591837</v>
      </c>
    </row>
    <row r="18" spans="1:17" s="674" customFormat="1" ht="18.75" customHeight="1">
      <c r="A18" s="670" t="s">
        <v>37</v>
      </c>
      <c r="B18" s="671">
        <v>232</v>
      </c>
      <c r="C18" s="672">
        <v>149</v>
      </c>
      <c r="D18" s="672">
        <f t="shared" si="0"/>
        <v>381</v>
      </c>
      <c r="E18" s="673">
        <f t="shared" si="1"/>
        <v>0.0010267742848288036</v>
      </c>
      <c r="F18" s="671">
        <v>246</v>
      </c>
      <c r="G18" s="672">
        <v>204</v>
      </c>
      <c r="H18" s="672">
        <f t="shared" si="2"/>
        <v>450</v>
      </c>
      <c r="I18" s="673">
        <f t="shared" si="3"/>
        <v>-0.15333333333333332</v>
      </c>
      <c r="J18" s="671">
        <v>618</v>
      </c>
      <c r="K18" s="672">
        <v>368</v>
      </c>
      <c r="L18" s="672">
        <f t="shared" si="4"/>
        <v>986</v>
      </c>
      <c r="M18" s="673">
        <f t="shared" si="5"/>
        <v>0.001120538585848484</v>
      </c>
      <c r="N18" s="672">
        <v>667</v>
      </c>
      <c r="O18" s="672">
        <v>544</v>
      </c>
      <c r="P18" s="672">
        <f t="shared" si="6"/>
        <v>1211</v>
      </c>
      <c r="Q18" s="673">
        <f t="shared" si="7"/>
        <v>-0.18579686209744017</v>
      </c>
    </row>
    <row r="19" spans="1:17" s="674" customFormat="1" ht="18.75" customHeight="1" thickBot="1">
      <c r="A19" s="675" t="s">
        <v>60</v>
      </c>
      <c r="B19" s="676">
        <v>665</v>
      </c>
      <c r="C19" s="677">
        <v>442</v>
      </c>
      <c r="D19" s="677">
        <f t="shared" si="0"/>
        <v>1107</v>
      </c>
      <c r="E19" s="678">
        <f t="shared" si="1"/>
        <v>0.0029833048118254215</v>
      </c>
      <c r="F19" s="676">
        <v>613</v>
      </c>
      <c r="G19" s="677">
        <v>523</v>
      </c>
      <c r="H19" s="677">
        <f t="shared" si="2"/>
        <v>1136</v>
      </c>
      <c r="I19" s="678">
        <f t="shared" si="3"/>
        <v>-0.0255281690140845</v>
      </c>
      <c r="J19" s="676">
        <v>1956</v>
      </c>
      <c r="K19" s="677">
        <v>1275</v>
      </c>
      <c r="L19" s="677">
        <f t="shared" si="4"/>
        <v>3231</v>
      </c>
      <c r="M19" s="678">
        <f t="shared" si="5"/>
        <v>0.003671866299063339</v>
      </c>
      <c r="N19" s="676">
        <v>1673</v>
      </c>
      <c r="O19" s="677">
        <v>1234</v>
      </c>
      <c r="P19" s="677">
        <f t="shared" si="6"/>
        <v>2907</v>
      </c>
      <c r="Q19" s="678">
        <f t="shared" si="7"/>
        <v>0.11145510835913308</v>
      </c>
    </row>
    <row r="20" ht="15">
      <c r="A20" s="19" t="s">
        <v>308</v>
      </c>
    </row>
    <row r="21" spans="1:5" ht="15">
      <c r="A21" s="679" t="s">
        <v>309</v>
      </c>
      <c r="B21" s="680"/>
      <c r="C21" s="680"/>
      <c r="D21" s="680"/>
      <c r="E21" s="680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2" dxfId="0" operator="lessThan" stopIfTrue="1">
      <formula>0</formula>
    </cfRule>
  </conditionalFormatting>
  <printOptions/>
  <pageMargins left="0.22" right="0.21" top="1.2" bottom="0.27" header="0.17" footer="0.24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12"/>
  <sheetViews>
    <sheetView zoomScale="82" zoomScaleNormal="82" zoomScalePageLayoutView="0" workbookViewId="0" topLeftCell="A1">
      <selection activeCell="A1" sqref="A1:Q1"/>
    </sheetView>
  </sheetViews>
  <sheetFormatPr defaultColWidth="8.421875" defaultRowHeight="12.75"/>
  <cols>
    <col min="1" max="1" width="24.57421875" style="681" customWidth="1"/>
    <col min="2" max="8" width="8.421875" style="681" customWidth="1"/>
    <col min="9" max="9" width="8.140625" style="681" customWidth="1"/>
    <col min="10" max="16384" width="8.421875" style="681" customWidth="1"/>
  </cols>
  <sheetData>
    <row r="1" spans="1:17" ht="24" customHeight="1" thickBot="1">
      <c r="A1" s="912" t="s">
        <v>311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4"/>
    </row>
    <row r="2" spans="1:17" ht="15.75" customHeight="1" thickBot="1">
      <c r="A2" s="915" t="s">
        <v>1</v>
      </c>
      <c r="B2" s="926" t="s">
        <v>2</v>
      </c>
      <c r="C2" s="927"/>
      <c r="D2" s="927"/>
      <c r="E2" s="927"/>
      <c r="F2" s="927"/>
      <c r="G2" s="927"/>
      <c r="H2" s="927"/>
      <c r="I2" s="928"/>
      <c r="J2" s="926" t="s">
        <v>3</v>
      </c>
      <c r="K2" s="927"/>
      <c r="L2" s="927"/>
      <c r="M2" s="927"/>
      <c r="N2" s="927"/>
      <c r="O2" s="927"/>
      <c r="P2" s="927"/>
      <c r="Q2" s="928"/>
    </row>
    <row r="3" spans="1:17" s="682" customFormat="1" ht="26.25" customHeight="1">
      <c r="A3" s="916"/>
      <c r="B3" s="920" t="s">
        <v>4</v>
      </c>
      <c r="C3" s="921"/>
      <c r="D3" s="921"/>
      <c r="E3" s="918" t="s">
        <v>5</v>
      </c>
      <c r="F3" s="920" t="s">
        <v>6</v>
      </c>
      <c r="G3" s="921"/>
      <c r="H3" s="921"/>
      <c r="I3" s="924" t="s">
        <v>7</v>
      </c>
      <c r="J3" s="922" t="s">
        <v>8</v>
      </c>
      <c r="K3" s="923"/>
      <c r="L3" s="923"/>
      <c r="M3" s="918" t="s">
        <v>5</v>
      </c>
      <c r="N3" s="922" t="s">
        <v>9</v>
      </c>
      <c r="O3" s="923"/>
      <c r="P3" s="923"/>
      <c r="Q3" s="918" t="s">
        <v>7</v>
      </c>
    </row>
    <row r="4" spans="1:17" s="682" customFormat="1" ht="15.75" thickBot="1">
      <c r="A4" s="917"/>
      <c r="B4" s="683" t="s">
        <v>10</v>
      </c>
      <c r="C4" s="684" t="s">
        <v>11</v>
      </c>
      <c r="D4" s="684" t="s">
        <v>12</v>
      </c>
      <c r="E4" s="919"/>
      <c r="F4" s="683" t="s">
        <v>10</v>
      </c>
      <c r="G4" s="684" t="s">
        <v>11</v>
      </c>
      <c r="H4" s="684" t="s">
        <v>12</v>
      </c>
      <c r="I4" s="925"/>
      <c r="J4" s="683" t="s">
        <v>10</v>
      </c>
      <c r="K4" s="684" t="s">
        <v>11</v>
      </c>
      <c r="L4" s="684" t="s">
        <v>12</v>
      </c>
      <c r="M4" s="919"/>
      <c r="N4" s="683" t="s">
        <v>10</v>
      </c>
      <c r="O4" s="684" t="s">
        <v>11</v>
      </c>
      <c r="P4" s="684" t="s">
        <v>12</v>
      </c>
      <c r="Q4" s="919"/>
    </row>
    <row r="5" spans="1:17" s="690" customFormat="1" ht="18.75" customHeight="1">
      <c r="A5" s="685" t="s">
        <v>13</v>
      </c>
      <c r="B5" s="686">
        <f>SUM(B6:B10)</f>
        <v>24124.996999999992</v>
      </c>
      <c r="C5" s="687">
        <f>SUM(C6:C10)</f>
        <v>12126.486</v>
      </c>
      <c r="D5" s="688">
        <f aca="true" t="shared" si="0" ref="D5:D10">C5+B5</f>
        <v>36251.48299999999</v>
      </c>
      <c r="E5" s="689">
        <f aca="true" t="shared" si="1" ref="E5:E10">D5/$D$5</f>
        <v>1</v>
      </c>
      <c r="F5" s="686">
        <f>SUM(F6:F10)</f>
        <v>31851.070999999996</v>
      </c>
      <c r="G5" s="687">
        <f>SUM(G6:G10)</f>
        <v>16198.118999999995</v>
      </c>
      <c r="H5" s="688">
        <f aca="true" t="shared" si="2" ref="H5:H10">G5+F5</f>
        <v>48049.18999999999</v>
      </c>
      <c r="I5" s="689">
        <f aca="true" t="shared" si="3" ref="I5:I10">(D5/H5-1)</f>
        <v>-0.24553394136300732</v>
      </c>
      <c r="J5" s="686">
        <f>SUM(J6:J10)</f>
        <v>48994.58099999999</v>
      </c>
      <c r="K5" s="687">
        <f>SUM(K6:K10)</f>
        <v>23607.509</v>
      </c>
      <c r="L5" s="688">
        <f aca="true" t="shared" si="4" ref="L5:L10">K5+J5</f>
        <v>72602.09</v>
      </c>
      <c r="M5" s="689">
        <f aca="true" t="shared" si="5" ref="M5:M10">L5/$L$5</f>
        <v>1</v>
      </c>
      <c r="N5" s="686">
        <f>SUM(N6:N10)</f>
        <v>59588.039</v>
      </c>
      <c r="O5" s="687">
        <f>SUM(O6:O10)</f>
        <v>31167.678000000004</v>
      </c>
      <c r="P5" s="688">
        <f aca="true" t="shared" si="6" ref="P5:P10">O5+N5</f>
        <v>90755.717</v>
      </c>
      <c r="Q5" s="689">
        <f aca="true" t="shared" si="7" ref="Q5:Q10">(L5/P5-1)</f>
        <v>-0.20002736576914493</v>
      </c>
    </row>
    <row r="6" spans="1:17" s="690" customFormat="1" ht="18.75" customHeight="1">
      <c r="A6" s="691" t="s">
        <v>14</v>
      </c>
      <c r="B6" s="692">
        <v>20898.978999999992</v>
      </c>
      <c r="C6" s="693">
        <v>9917.883000000002</v>
      </c>
      <c r="D6" s="693">
        <f t="shared" si="0"/>
        <v>30816.861999999994</v>
      </c>
      <c r="E6" s="694">
        <f t="shared" si="1"/>
        <v>0.8500855537413462</v>
      </c>
      <c r="F6" s="692">
        <v>26392.288</v>
      </c>
      <c r="G6" s="693">
        <v>12851.000999999995</v>
      </c>
      <c r="H6" s="693">
        <f t="shared" si="2"/>
        <v>39243.289</v>
      </c>
      <c r="I6" s="694">
        <f t="shared" si="3"/>
        <v>-0.21472275170411947</v>
      </c>
      <c r="J6" s="692">
        <v>41477.54899999999</v>
      </c>
      <c r="K6" s="693">
        <v>19052.94</v>
      </c>
      <c r="L6" s="693">
        <f t="shared" si="4"/>
        <v>60530.48899999999</v>
      </c>
      <c r="M6" s="694">
        <f t="shared" si="5"/>
        <v>0.8337292907132562</v>
      </c>
      <c r="N6" s="693">
        <v>49475.74</v>
      </c>
      <c r="O6" s="693">
        <v>25276.627000000004</v>
      </c>
      <c r="P6" s="693">
        <f t="shared" si="6"/>
        <v>74752.367</v>
      </c>
      <c r="Q6" s="694">
        <f t="shared" si="7"/>
        <v>-0.1902532129852157</v>
      </c>
    </row>
    <row r="7" spans="1:17" s="690" customFormat="1" ht="18.75" customHeight="1">
      <c r="A7" s="691" t="s">
        <v>15</v>
      </c>
      <c r="B7" s="692">
        <v>2940.755</v>
      </c>
      <c r="C7" s="693">
        <v>1184.157</v>
      </c>
      <c r="D7" s="693">
        <f t="shared" si="0"/>
        <v>4124.912</v>
      </c>
      <c r="E7" s="694">
        <f t="shared" si="1"/>
        <v>0.11378602083672</v>
      </c>
      <c r="F7" s="692">
        <v>4804.889</v>
      </c>
      <c r="G7" s="693">
        <v>1897.4029999999998</v>
      </c>
      <c r="H7" s="693">
        <f t="shared" si="2"/>
        <v>6702.2919999999995</v>
      </c>
      <c r="I7" s="694">
        <f t="shared" si="3"/>
        <v>-0.38455203085750356</v>
      </c>
      <c r="J7" s="692">
        <v>6985.055000000001</v>
      </c>
      <c r="K7" s="693">
        <v>2514.952999999999</v>
      </c>
      <c r="L7" s="693">
        <f t="shared" si="4"/>
        <v>9500.008</v>
      </c>
      <c r="M7" s="694">
        <f t="shared" si="5"/>
        <v>0.13085033777953226</v>
      </c>
      <c r="N7" s="693">
        <v>8884.15</v>
      </c>
      <c r="O7" s="693">
        <v>3332.9370000000004</v>
      </c>
      <c r="P7" s="693">
        <f t="shared" si="6"/>
        <v>12217.087</v>
      </c>
      <c r="Q7" s="694">
        <f t="shared" si="7"/>
        <v>-0.2223999059677646</v>
      </c>
    </row>
    <row r="8" spans="1:17" s="690" customFormat="1" ht="18.75" customHeight="1">
      <c r="A8" s="691" t="s">
        <v>16</v>
      </c>
      <c r="B8" s="692">
        <v>244.997</v>
      </c>
      <c r="C8" s="693">
        <v>693.358</v>
      </c>
      <c r="D8" s="693">
        <f t="shared" si="0"/>
        <v>938.355</v>
      </c>
      <c r="E8" s="694">
        <f t="shared" si="1"/>
        <v>0.025884596224656525</v>
      </c>
      <c r="F8" s="692">
        <v>433.515</v>
      </c>
      <c r="G8" s="693">
        <v>1060.754</v>
      </c>
      <c r="H8" s="693">
        <f t="shared" si="2"/>
        <v>1494.2689999999998</v>
      </c>
      <c r="I8" s="694">
        <f t="shared" si="3"/>
        <v>-0.37203073877594983</v>
      </c>
      <c r="J8" s="692">
        <v>390.9</v>
      </c>
      <c r="K8" s="693">
        <v>1348.184</v>
      </c>
      <c r="L8" s="693">
        <f t="shared" si="4"/>
        <v>1739.0839999999998</v>
      </c>
      <c r="M8" s="694">
        <f t="shared" si="5"/>
        <v>0.023953635494515377</v>
      </c>
      <c r="N8" s="693">
        <v>692.2430000000002</v>
      </c>
      <c r="O8" s="693">
        <v>1899.054</v>
      </c>
      <c r="P8" s="693">
        <f t="shared" si="6"/>
        <v>2591.2970000000005</v>
      </c>
      <c r="Q8" s="694">
        <f t="shared" si="7"/>
        <v>-0.3288750768437584</v>
      </c>
    </row>
    <row r="9" spans="1:17" s="690" customFormat="1" ht="18.75" customHeight="1">
      <c r="A9" s="691" t="s">
        <v>18</v>
      </c>
      <c r="B9" s="692">
        <v>30.869</v>
      </c>
      <c r="C9" s="693">
        <v>327.561</v>
      </c>
      <c r="D9" s="693">
        <f t="shared" si="0"/>
        <v>358.42999999999995</v>
      </c>
      <c r="E9" s="694">
        <f t="shared" si="1"/>
        <v>0.009887319644274967</v>
      </c>
      <c r="F9" s="692">
        <v>203.331</v>
      </c>
      <c r="G9" s="693">
        <v>370.20599999999996</v>
      </c>
      <c r="H9" s="693">
        <f t="shared" si="2"/>
        <v>573.5369999999999</v>
      </c>
      <c r="I9" s="694">
        <f t="shared" si="3"/>
        <v>-0.3750533967294176</v>
      </c>
      <c r="J9" s="692">
        <v>118.52199999999999</v>
      </c>
      <c r="K9" s="693">
        <v>685.4839999999999</v>
      </c>
      <c r="L9" s="693">
        <f t="shared" si="4"/>
        <v>804.0059999999999</v>
      </c>
      <c r="M9" s="694">
        <f t="shared" si="5"/>
        <v>0.01107414400880195</v>
      </c>
      <c r="N9" s="693">
        <v>504.59200000000004</v>
      </c>
      <c r="O9" s="693">
        <v>635.655</v>
      </c>
      <c r="P9" s="693">
        <f t="shared" si="6"/>
        <v>1140.247</v>
      </c>
      <c r="Q9" s="694">
        <f t="shared" si="7"/>
        <v>-0.29488435400400104</v>
      </c>
    </row>
    <row r="10" spans="1:17" s="690" customFormat="1" ht="18.75" customHeight="1" thickBot="1">
      <c r="A10" s="695" t="s">
        <v>60</v>
      </c>
      <c r="B10" s="696">
        <v>9.396999999999998</v>
      </c>
      <c r="C10" s="697">
        <v>3.527</v>
      </c>
      <c r="D10" s="697">
        <f t="shared" si="0"/>
        <v>12.924</v>
      </c>
      <c r="E10" s="698">
        <f t="shared" si="1"/>
        <v>0.0003565095530022869</v>
      </c>
      <c r="F10" s="696">
        <v>17.048000000000002</v>
      </c>
      <c r="G10" s="697">
        <v>18.755</v>
      </c>
      <c r="H10" s="697">
        <f t="shared" si="2"/>
        <v>35.803</v>
      </c>
      <c r="I10" s="698">
        <f t="shared" si="3"/>
        <v>-0.6390246627377594</v>
      </c>
      <c r="J10" s="696">
        <v>22.555</v>
      </c>
      <c r="K10" s="697">
        <v>5.948</v>
      </c>
      <c r="L10" s="697">
        <f t="shared" si="4"/>
        <v>28.503</v>
      </c>
      <c r="M10" s="698">
        <f t="shared" si="5"/>
        <v>0.0003925920038941028</v>
      </c>
      <c r="N10" s="696">
        <v>31.314</v>
      </c>
      <c r="O10" s="697">
        <v>23.405</v>
      </c>
      <c r="P10" s="697">
        <f t="shared" si="6"/>
        <v>54.719</v>
      </c>
      <c r="Q10" s="698">
        <f t="shared" si="7"/>
        <v>-0.47910232277636655</v>
      </c>
    </row>
    <row r="11" ht="15">
      <c r="A11" s="19" t="s">
        <v>312</v>
      </c>
    </row>
    <row r="12" ht="15">
      <c r="A12" s="20" t="s">
        <v>62</v>
      </c>
    </row>
  </sheetData>
  <sheetProtection/>
  <mergeCells count="12"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</mergeCells>
  <conditionalFormatting sqref="I1:I65536 Q1:Q65536">
    <cfRule type="cellIs" priority="2" dxfId="0" operator="lessThan" stopIfTrue="1">
      <formula>0</formula>
    </cfRule>
  </conditionalFormatting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I13"/>
  <sheetViews>
    <sheetView showGridLines="0" zoomScale="98" zoomScaleNormal="98" zoomScalePageLayoutView="0" workbookViewId="0" topLeftCell="A1">
      <pane xSplit="14720" topLeftCell="J1" activePane="topLeft" state="split"/>
      <selection pane="topLeft" activeCell="E4" sqref="E4:E10"/>
      <selection pane="topRight" activeCell="J1" sqref="J1"/>
    </sheetView>
  </sheetViews>
  <sheetFormatPr defaultColWidth="9.140625" defaultRowHeight="12.75"/>
  <cols>
    <col min="1" max="1" width="14.8515625" style="174" customWidth="1"/>
    <col min="2" max="2" width="10.8515625" style="174" customWidth="1"/>
    <col min="3" max="3" width="9.00390625" style="174" customWidth="1"/>
    <col min="4" max="4" width="11.28125" style="174" customWidth="1"/>
    <col min="5" max="5" width="8.00390625" style="174" customWidth="1"/>
    <col min="6" max="6" width="11.28125" style="174" customWidth="1"/>
    <col min="7" max="7" width="8.8515625" style="174" customWidth="1"/>
    <col min="8" max="8" width="11.28125" style="174" customWidth="1"/>
    <col min="9" max="9" width="8.7109375" style="174" customWidth="1"/>
    <col min="10" max="16384" width="9.140625" style="174" customWidth="1"/>
  </cols>
  <sheetData>
    <row r="1" spans="1:9" ht="30" customHeight="1" thickBot="1">
      <c r="A1" s="748" t="s">
        <v>95</v>
      </c>
      <c r="B1" s="749"/>
      <c r="C1" s="749"/>
      <c r="D1" s="749"/>
      <c r="E1" s="749"/>
      <c r="F1" s="749"/>
      <c r="G1" s="749"/>
      <c r="H1" s="749"/>
      <c r="I1" s="750"/>
    </row>
    <row r="2" spans="1:9" ht="15.75" thickBot="1">
      <c r="A2" s="746" t="s">
        <v>96</v>
      </c>
      <c r="B2" s="741" t="s">
        <v>2</v>
      </c>
      <c r="C2" s="742"/>
      <c r="D2" s="743"/>
      <c r="E2" s="744"/>
      <c r="F2" s="742" t="s">
        <v>3</v>
      </c>
      <c r="G2" s="742"/>
      <c r="H2" s="742"/>
      <c r="I2" s="745"/>
    </row>
    <row r="3" spans="1:9" s="178" customFormat="1" ht="27" thickBot="1">
      <c r="A3" s="747"/>
      <c r="B3" s="175" t="s">
        <v>4</v>
      </c>
      <c r="C3" s="176" t="s">
        <v>5</v>
      </c>
      <c r="D3" s="175" t="s">
        <v>6</v>
      </c>
      <c r="E3" s="176" t="s">
        <v>7</v>
      </c>
      <c r="F3" s="175" t="s">
        <v>97</v>
      </c>
      <c r="G3" s="176" t="s">
        <v>5</v>
      </c>
      <c r="H3" s="175" t="s">
        <v>98</v>
      </c>
      <c r="I3" s="177" t="s">
        <v>7</v>
      </c>
    </row>
    <row r="4" spans="1:9" s="184" customFormat="1" ht="16.5" customHeight="1">
      <c r="A4" s="179" t="s">
        <v>13</v>
      </c>
      <c r="B4" s="180">
        <f>SUM(B5:B11)</f>
        <v>668872</v>
      </c>
      <c r="C4" s="181">
        <f>(B4/$B$4)</f>
        <v>1</v>
      </c>
      <c r="D4" s="180">
        <f>SUM(D5:D11)</f>
        <v>716101</v>
      </c>
      <c r="E4" s="182">
        <f aca="true" t="shared" si="0" ref="E4:E11">(B4/D4-1)*100</f>
        <v>-6.595298707863839</v>
      </c>
      <c r="F4" s="180">
        <f>SUM(F5:F11)</f>
        <v>1401890</v>
      </c>
      <c r="G4" s="183">
        <f>(F4/$F$4)*100</f>
        <v>100</v>
      </c>
      <c r="H4" s="180">
        <f>SUM(H5:H11)</f>
        <v>1473181</v>
      </c>
      <c r="I4" s="182">
        <f aca="true" t="shared" si="1" ref="I4:I11">(F4/H4-1)*100</f>
        <v>-4.8392560045235395</v>
      </c>
    </row>
    <row r="5" spans="1:9" s="184" customFormat="1" ht="16.5" customHeight="1">
      <c r="A5" s="185" t="s">
        <v>99</v>
      </c>
      <c r="B5" s="186">
        <v>272215</v>
      </c>
      <c r="C5" s="187">
        <f aca="true" t="shared" si="2" ref="C5:C11">B5/$B$4</f>
        <v>0.40697622265545574</v>
      </c>
      <c r="D5" s="186">
        <v>278749</v>
      </c>
      <c r="E5" s="188">
        <f t="shared" si="0"/>
        <v>-2.3440442835669373</v>
      </c>
      <c r="F5" s="186">
        <v>559601</v>
      </c>
      <c r="G5" s="187">
        <f aca="true" t="shared" si="3" ref="G5:G11">(F5/$F$4)</f>
        <v>0.39917611224846455</v>
      </c>
      <c r="H5" s="186">
        <v>545789</v>
      </c>
      <c r="I5" s="188">
        <f t="shared" si="1"/>
        <v>2.530648290823012</v>
      </c>
    </row>
    <row r="6" spans="1:9" s="184" customFormat="1" ht="16.5" customHeight="1">
      <c r="A6" s="185" t="s">
        <v>100</v>
      </c>
      <c r="B6" s="186">
        <v>131381</v>
      </c>
      <c r="C6" s="187">
        <f t="shared" si="2"/>
        <v>0.19642173689435347</v>
      </c>
      <c r="D6" s="186">
        <v>141723</v>
      </c>
      <c r="E6" s="189">
        <f t="shared" si="0"/>
        <v>-7.297333530901828</v>
      </c>
      <c r="F6" s="186">
        <v>274024</v>
      </c>
      <c r="G6" s="187">
        <f t="shared" si="3"/>
        <v>0.19546754738246225</v>
      </c>
      <c r="H6" s="186">
        <v>290051</v>
      </c>
      <c r="I6" s="188">
        <f t="shared" si="1"/>
        <v>-5.5255799842096724</v>
      </c>
    </row>
    <row r="7" spans="1:9" s="184" customFormat="1" ht="16.5" customHeight="1">
      <c r="A7" s="185" t="s">
        <v>101</v>
      </c>
      <c r="B7" s="186">
        <v>110418</v>
      </c>
      <c r="C7" s="187">
        <f t="shared" si="2"/>
        <v>0.16508091234197275</v>
      </c>
      <c r="D7" s="186">
        <v>136570</v>
      </c>
      <c r="E7" s="189">
        <f t="shared" si="0"/>
        <v>-19.149154279856482</v>
      </c>
      <c r="F7" s="186">
        <v>254425</v>
      </c>
      <c r="G7" s="187">
        <f t="shared" si="3"/>
        <v>0.18148713522458967</v>
      </c>
      <c r="H7" s="186">
        <v>309096</v>
      </c>
      <c r="I7" s="188">
        <f t="shared" si="1"/>
        <v>-17.687385148950487</v>
      </c>
    </row>
    <row r="8" spans="1:9" s="184" customFormat="1" ht="16.5" customHeight="1">
      <c r="A8" s="185" t="s">
        <v>102</v>
      </c>
      <c r="B8" s="186">
        <v>63531</v>
      </c>
      <c r="C8" s="187">
        <f t="shared" si="2"/>
        <v>0.09498229855637551</v>
      </c>
      <c r="D8" s="186">
        <v>71128</v>
      </c>
      <c r="E8" s="189">
        <f t="shared" si="0"/>
        <v>-10.680744573163869</v>
      </c>
      <c r="F8" s="186">
        <v>133006</v>
      </c>
      <c r="G8" s="187">
        <f t="shared" si="3"/>
        <v>0.0948762028404511</v>
      </c>
      <c r="H8" s="186">
        <v>151383</v>
      </c>
      <c r="I8" s="188">
        <f t="shared" si="1"/>
        <v>-12.13940799165032</v>
      </c>
    </row>
    <row r="9" spans="1:9" s="184" customFormat="1" ht="16.5" customHeight="1">
      <c r="A9" s="185" t="s">
        <v>103</v>
      </c>
      <c r="B9" s="186">
        <v>61221</v>
      </c>
      <c r="C9" s="187">
        <f t="shared" si="2"/>
        <v>0.0915287229843677</v>
      </c>
      <c r="D9" s="186">
        <v>64013</v>
      </c>
      <c r="E9" s="189">
        <f t="shared" si="0"/>
        <v>-4.361614047146678</v>
      </c>
      <c r="F9" s="186">
        <v>117402</v>
      </c>
      <c r="G9" s="187">
        <f t="shared" si="3"/>
        <v>0.08374551498334391</v>
      </c>
      <c r="H9" s="186">
        <v>126865</v>
      </c>
      <c r="I9" s="188">
        <f t="shared" si="1"/>
        <v>-7.459110077641585</v>
      </c>
    </row>
    <row r="10" spans="1:9" s="184" customFormat="1" ht="16.5" customHeight="1">
      <c r="A10" s="185" t="s">
        <v>104</v>
      </c>
      <c r="B10" s="186">
        <v>20275</v>
      </c>
      <c r="C10" s="187">
        <f t="shared" si="2"/>
        <v>0.03031222715257927</v>
      </c>
      <c r="D10" s="186">
        <v>8995</v>
      </c>
      <c r="E10" s="188">
        <f t="shared" si="0"/>
        <v>125.4030016675931</v>
      </c>
      <c r="F10" s="186">
        <v>42508</v>
      </c>
      <c r="G10" s="187">
        <f t="shared" si="3"/>
        <v>0.03032192254741813</v>
      </c>
      <c r="H10" s="186">
        <v>19522</v>
      </c>
      <c r="I10" s="188">
        <f t="shared" si="1"/>
        <v>117.74408359799202</v>
      </c>
    </row>
    <row r="11" spans="1:9" s="184" customFormat="1" ht="16.5" customHeight="1" thickBot="1">
      <c r="A11" s="190" t="s">
        <v>105</v>
      </c>
      <c r="B11" s="191">
        <v>9831</v>
      </c>
      <c r="C11" s="192">
        <f t="shared" si="2"/>
        <v>0.014697879414895526</v>
      </c>
      <c r="D11" s="191">
        <v>14923</v>
      </c>
      <c r="E11" s="193">
        <f t="shared" si="0"/>
        <v>-34.12182537023387</v>
      </c>
      <c r="F11" s="191">
        <v>20924</v>
      </c>
      <c r="G11" s="192">
        <f t="shared" si="3"/>
        <v>0.01492556477327037</v>
      </c>
      <c r="H11" s="191">
        <v>30475</v>
      </c>
      <c r="I11" s="194">
        <f t="shared" si="1"/>
        <v>-31.34044298605414</v>
      </c>
    </row>
    <row r="12" ht="15">
      <c r="A12" s="195" t="s">
        <v>106</v>
      </c>
    </row>
    <row r="13" ht="15">
      <c r="A13" s="19"/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1" dxfId="0" operator="lessThan" stopIfTrue="1">
      <formula>0</formula>
    </cfRule>
  </conditionalFormatting>
  <printOptions/>
  <pageMargins left="0.43" right="0.39" top="1.71" bottom="1" header="0.5" footer="0.5"/>
  <pageSetup horizontalDpi="600" verticalDpi="600" orientation="landscape" scal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pane xSplit="14196" topLeftCell="J1" activePane="topLeft" state="split"/>
      <selection pane="topLeft" activeCell="E16" sqref="E16"/>
      <selection pane="topRight" activeCell="J1" sqref="J1"/>
    </sheetView>
  </sheetViews>
  <sheetFormatPr defaultColWidth="9.140625" defaultRowHeight="12.75"/>
  <cols>
    <col min="1" max="1" width="16.140625" style="196" customWidth="1"/>
    <col min="2" max="2" width="10.421875" style="196" customWidth="1"/>
    <col min="3" max="3" width="11.140625" style="196" customWidth="1"/>
    <col min="4" max="4" width="10.57421875" style="196" customWidth="1"/>
    <col min="5" max="5" width="8.57421875" style="196" customWidth="1"/>
    <col min="6" max="6" width="10.421875" style="196" customWidth="1"/>
    <col min="7" max="7" width="9.28125" style="196" customWidth="1"/>
    <col min="8" max="8" width="10.7109375" style="196" customWidth="1"/>
    <col min="9" max="9" width="8.421875" style="196" customWidth="1"/>
    <col min="10" max="16384" width="9.140625" style="196" customWidth="1"/>
  </cols>
  <sheetData>
    <row r="1" spans="1:9" ht="30" customHeight="1" thickBot="1">
      <c r="A1" s="758" t="s">
        <v>107</v>
      </c>
      <c r="B1" s="759"/>
      <c r="C1" s="759"/>
      <c r="D1" s="759"/>
      <c r="E1" s="759"/>
      <c r="F1" s="759"/>
      <c r="G1" s="759"/>
      <c r="H1" s="759"/>
      <c r="I1" s="760"/>
    </row>
    <row r="2" spans="1:9" ht="15.75" thickBot="1">
      <c r="A2" s="756" t="s">
        <v>96</v>
      </c>
      <c r="B2" s="751" t="s">
        <v>2</v>
      </c>
      <c r="C2" s="752"/>
      <c r="D2" s="753"/>
      <c r="E2" s="754"/>
      <c r="F2" s="752" t="s">
        <v>3</v>
      </c>
      <c r="G2" s="752"/>
      <c r="H2" s="752"/>
      <c r="I2" s="755"/>
    </row>
    <row r="3" spans="1:9" s="200" customFormat="1" ht="33.75" customHeight="1" thickBot="1">
      <c r="A3" s="757"/>
      <c r="B3" s="197" t="s">
        <v>4</v>
      </c>
      <c r="C3" s="198" t="s">
        <v>5</v>
      </c>
      <c r="D3" s="197" t="s">
        <v>6</v>
      </c>
      <c r="E3" s="198" t="s">
        <v>7</v>
      </c>
      <c r="F3" s="197" t="s">
        <v>97</v>
      </c>
      <c r="G3" s="198" t="s">
        <v>5</v>
      </c>
      <c r="H3" s="197" t="s">
        <v>98</v>
      </c>
      <c r="I3" s="199" t="s">
        <v>7</v>
      </c>
    </row>
    <row r="4" spans="1:9" s="206" customFormat="1" ht="16.5" customHeight="1">
      <c r="A4" s="201" t="s">
        <v>13</v>
      </c>
      <c r="B4" s="202">
        <f>SUM(B5:B19)</f>
        <v>8288.55</v>
      </c>
      <c r="C4" s="203">
        <f>(B4/$B$4)</f>
        <v>1</v>
      </c>
      <c r="D4" s="202">
        <f>SUM(D5:D19)</f>
        <v>10395.961999999998</v>
      </c>
      <c r="E4" s="204">
        <f aca="true" t="shared" si="0" ref="E4:E15">(B4/D4-1)*100</f>
        <v>-20.271447702482938</v>
      </c>
      <c r="F4" s="202">
        <f>SUM(F5:F19)</f>
        <v>14948.511</v>
      </c>
      <c r="G4" s="205">
        <f>(F4/$F$4)*100</f>
        <v>100</v>
      </c>
      <c r="H4" s="202">
        <f>SUM(H5:H19)</f>
        <v>19842.250000000004</v>
      </c>
      <c r="I4" s="204">
        <f aca="true" t="shared" si="1" ref="I4:I15">(F4/H4-1)*100</f>
        <v>-24.6632261966259</v>
      </c>
    </row>
    <row r="5" spans="1:9" s="206" customFormat="1" ht="16.5" customHeight="1">
      <c r="A5" s="207" t="s">
        <v>108</v>
      </c>
      <c r="B5" s="208">
        <v>1873.53</v>
      </c>
      <c r="C5" s="209">
        <f aca="true" t="shared" si="2" ref="C5:C19">B5/$B$4</f>
        <v>0.22603832998534124</v>
      </c>
      <c r="D5" s="208">
        <v>1551.462</v>
      </c>
      <c r="E5" s="210">
        <f t="shared" si="0"/>
        <v>20.75900022043724</v>
      </c>
      <c r="F5" s="208">
        <v>2943.416</v>
      </c>
      <c r="G5" s="209">
        <f aca="true" t="shared" si="3" ref="G5:G19">(F5/$F$4)</f>
        <v>0.19690362471553188</v>
      </c>
      <c r="H5" s="208">
        <v>3575.1370000000006</v>
      </c>
      <c r="I5" s="211">
        <f t="shared" si="1"/>
        <v>-17.66984034457981</v>
      </c>
    </row>
    <row r="6" spans="1:9" s="206" customFormat="1" ht="16.5" customHeight="1">
      <c r="A6" s="207" t="s">
        <v>109</v>
      </c>
      <c r="B6" s="208">
        <v>1370.643</v>
      </c>
      <c r="C6" s="209">
        <f t="shared" si="2"/>
        <v>0.1653658360026784</v>
      </c>
      <c r="D6" s="208">
        <v>3406.430999999999</v>
      </c>
      <c r="E6" s="210">
        <f t="shared" si="0"/>
        <v>-59.76307754362262</v>
      </c>
      <c r="F6" s="208">
        <v>2216.9990000000003</v>
      </c>
      <c r="G6" s="209">
        <f t="shared" si="3"/>
        <v>0.1483090188715117</v>
      </c>
      <c r="H6" s="208">
        <v>6053.474000000001</v>
      </c>
      <c r="I6" s="211">
        <f t="shared" si="1"/>
        <v>-63.37641823521503</v>
      </c>
    </row>
    <row r="7" spans="1:9" s="206" customFormat="1" ht="16.5" customHeight="1">
      <c r="A7" s="207" t="s">
        <v>99</v>
      </c>
      <c r="B7" s="208">
        <v>1024.4759999999999</v>
      </c>
      <c r="C7" s="209">
        <f t="shared" si="2"/>
        <v>0.12360135367464756</v>
      </c>
      <c r="D7" s="208">
        <v>1260.6739999999993</v>
      </c>
      <c r="E7" s="210">
        <f t="shared" si="0"/>
        <v>-18.73585082265514</v>
      </c>
      <c r="F7" s="208">
        <v>1880.7890000000004</v>
      </c>
      <c r="G7" s="209">
        <f t="shared" si="3"/>
        <v>0.12581781556704882</v>
      </c>
      <c r="H7" s="208">
        <v>2412.9260000000004</v>
      </c>
      <c r="I7" s="211">
        <f t="shared" si="1"/>
        <v>-22.053597996788955</v>
      </c>
    </row>
    <row r="8" spans="1:9" s="206" customFormat="1" ht="16.5" customHeight="1">
      <c r="A8" s="207" t="s">
        <v>101</v>
      </c>
      <c r="B8" s="208">
        <v>886.4529999999999</v>
      </c>
      <c r="C8" s="209">
        <f t="shared" si="2"/>
        <v>0.1069491044875159</v>
      </c>
      <c r="D8" s="208">
        <v>1001.5209999999998</v>
      </c>
      <c r="E8" s="210">
        <f t="shared" si="0"/>
        <v>-11.489324737074913</v>
      </c>
      <c r="F8" s="208">
        <v>1843.368</v>
      </c>
      <c r="G8" s="209">
        <f t="shared" si="3"/>
        <v>0.12331448931602619</v>
      </c>
      <c r="H8" s="208">
        <v>2028.2539999999997</v>
      </c>
      <c r="I8" s="211">
        <f t="shared" si="1"/>
        <v>-9.11552497862692</v>
      </c>
    </row>
    <row r="9" spans="1:9" s="206" customFormat="1" ht="16.5" customHeight="1">
      <c r="A9" s="207" t="s">
        <v>110</v>
      </c>
      <c r="B9" s="208">
        <v>620.9440000000002</v>
      </c>
      <c r="C9" s="209">
        <f t="shared" si="2"/>
        <v>0.07491587792798501</v>
      </c>
      <c r="D9" s="208">
        <v>357.40799999999996</v>
      </c>
      <c r="E9" s="210">
        <f t="shared" si="0"/>
        <v>73.73533888441229</v>
      </c>
      <c r="F9" s="208">
        <v>1224.6289999999997</v>
      </c>
      <c r="G9" s="209">
        <f t="shared" si="3"/>
        <v>0.08192314271300999</v>
      </c>
      <c r="H9" s="208">
        <v>541.2280000000001</v>
      </c>
      <c r="I9" s="211">
        <f t="shared" si="1"/>
        <v>126.26859659884548</v>
      </c>
    </row>
    <row r="10" spans="1:9" s="206" customFormat="1" ht="16.5" customHeight="1">
      <c r="A10" s="207" t="s">
        <v>111</v>
      </c>
      <c r="B10" s="208">
        <v>477.3970000000001</v>
      </c>
      <c r="C10" s="209">
        <f t="shared" si="2"/>
        <v>0.057597167176406026</v>
      </c>
      <c r="D10" s="208">
        <v>626.508</v>
      </c>
      <c r="E10" s="210">
        <f t="shared" si="0"/>
        <v>-23.800334552791014</v>
      </c>
      <c r="F10" s="208">
        <v>798.7969999999998</v>
      </c>
      <c r="G10" s="209">
        <f t="shared" si="3"/>
        <v>0.05343655966804987</v>
      </c>
      <c r="H10" s="208">
        <v>1110.144</v>
      </c>
      <c r="I10" s="211">
        <f t="shared" si="1"/>
        <v>-28.045640925861893</v>
      </c>
    </row>
    <row r="11" spans="1:9" s="206" customFormat="1" ht="16.5" customHeight="1">
      <c r="A11" s="207" t="s">
        <v>112</v>
      </c>
      <c r="B11" s="208">
        <v>395.527</v>
      </c>
      <c r="C11" s="209">
        <f t="shared" si="2"/>
        <v>0.04771968559036261</v>
      </c>
      <c r="D11" s="208">
        <v>489.934</v>
      </c>
      <c r="E11" s="210">
        <f t="shared" si="0"/>
        <v>-19.269330154673902</v>
      </c>
      <c r="F11" s="208">
        <v>743.181</v>
      </c>
      <c r="G11" s="209">
        <f t="shared" si="3"/>
        <v>0.04971605533153101</v>
      </c>
      <c r="H11" s="208">
        <v>930.3810000000001</v>
      </c>
      <c r="I11" s="211">
        <f t="shared" si="1"/>
        <v>-20.12078922505941</v>
      </c>
    </row>
    <row r="12" spans="1:9" s="206" customFormat="1" ht="16.5" customHeight="1">
      <c r="A12" s="207" t="s">
        <v>113</v>
      </c>
      <c r="B12" s="208">
        <v>360.44</v>
      </c>
      <c r="C12" s="209">
        <f t="shared" si="2"/>
        <v>0.04348649643182463</v>
      </c>
      <c r="D12" s="208">
        <v>87.84</v>
      </c>
      <c r="E12" s="210">
        <f t="shared" si="0"/>
        <v>310.3369763205829</v>
      </c>
      <c r="F12" s="208">
        <v>619.19</v>
      </c>
      <c r="G12" s="209">
        <f t="shared" si="3"/>
        <v>0.041421516832010896</v>
      </c>
      <c r="H12" s="208">
        <v>159.28</v>
      </c>
      <c r="I12" s="211">
        <f t="shared" si="1"/>
        <v>288.743093922652</v>
      </c>
    </row>
    <row r="13" spans="1:9" s="206" customFormat="1" ht="16.5" customHeight="1">
      <c r="A13" s="207" t="s">
        <v>100</v>
      </c>
      <c r="B13" s="208">
        <v>340.1840000000001</v>
      </c>
      <c r="C13" s="209">
        <f t="shared" si="2"/>
        <v>0.04104264316436531</v>
      </c>
      <c r="D13" s="208">
        <v>440.07399999999996</v>
      </c>
      <c r="E13" s="210">
        <f t="shared" si="0"/>
        <v>-22.69845525979719</v>
      </c>
      <c r="F13" s="208">
        <v>618.8209999999998</v>
      </c>
      <c r="G13" s="209">
        <f t="shared" si="3"/>
        <v>0.04139683209919702</v>
      </c>
      <c r="H13" s="208">
        <v>867.11</v>
      </c>
      <c r="I13" s="211">
        <f t="shared" si="1"/>
        <v>-28.634083334294402</v>
      </c>
    </row>
    <row r="14" spans="1:9" s="206" customFormat="1" ht="16.5" customHeight="1">
      <c r="A14" s="207" t="s">
        <v>103</v>
      </c>
      <c r="B14" s="208">
        <v>236.4319999999999</v>
      </c>
      <c r="C14" s="209">
        <f t="shared" si="2"/>
        <v>0.02852513407049483</v>
      </c>
      <c r="D14" s="208">
        <v>259.6219999999999</v>
      </c>
      <c r="E14" s="210">
        <f t="shared" si="0"/>
        <v>-8.93221683832649</v>
      </c>
      <c r="F14" s="208">
        <v>469.80799999999954</v>
      </c>
      <c r="G14" s="209">
        <f t="shared" si="3"/>
        <v>0.031428414508976814</v>
      </c>
      <c r="H14" s="208">
        <v>503.9119999999996</v>
      </c>
      <c r="I14" s="211">
        <f t="shared" si="1"/>
        <v>-6.767848354474603</v>
      </c>
    </row>
    <row r="15" spans="1:9" s="206" customFormat="1" ht="16.5" customHeight="1">
      <c r="A15" s="207" t="s">
        <v>102</v>
      </c>
      <c r="B15" s="208">
        <v>234.319</v>
      </c>
      <c r="C15" s="209">
        <f t="shared" si="2"/>
        <v>0.02827020407670823</v>
      </c>
      <c r="D15" s="208">
        <v>325.35</v>
      </c>
      <c r="E15" s="210">
        <f t="shared" si="0"/>
        <v>-27.979406792684813</v>
      </c>
      <c r="F15" s="208">
        <v>518.9419999999997</v>
      </c>
      <c r="G15" s="209">
        <f t="shared" si="3"/>
        <v>0.03471529706202843</v>
      </c>
      <c r="H15" s="208">
        <v>650.2539999999999</v>
      </c>
      <c r="I15" s="211">
        <f t="shared" si="1"/>
        <v>-20.19395497759341</v>
      </c>
    </row>
    <row r="16" spans="1:9" s="206" customFormat="1" ht="16.5" customHeight="1">
      <c r="A16" s="207" t="s">
        <v>114</v>
      </c>
      <c r="B16" s="208">
        <v>196.86</v>
      </c>
      <c r="C16" s="209">
        <f t="shared" si="2"/>
        <v>0.023750836998027405</v>
      </c>
      <c r="D16" s="208"/>
      <c r="E16" s="210"/>
      <c r="F16" s="208">
        <v>342.837</v>
      </c>
      <c r="G16" s="209">
        <f t="shared" si="3"/>
        <v>0.022934525050688992</v>
      </c>
      <c r="H16" s="208"/>
      <c r="I16" s="211"/>
    </row>
    <row r="17" spans="1:9" s="206" customFormat="1" ht="16.5" customHeight="1">
      <c r="A17" s="207" t="s">
        <v>105</v>
      </c>
      <c r="B17" s="208">
        <v>124.225</v>
      </c>
      <c r="C17" s="209">
        <f t="shared" si="2"/>
        <v>0.014987543056385014</v>
      </c>
      <c r="D17" s="208">
        <v>165.54600000000002</v>
      </c>
      <c r="E17" s="210">
        <f>(B17/D17-1)*100</f>
        <v>-24.96043395793316</v>
      </c>
      <c r="F17" s="208">
        <v>287.15399999999977</v>
      </c>
      <c r="G17" s="209">
        <f t="shared" si="3"/>
        <v>0.01920953866241258</v>
      </c>
      <c r="H17" s="208">
        <v>346.1579999999997</v>
      </c>
      <c r="I17" s="211">
        <f>(F17/H17-1)*100</f>
        <v>-17.045395455254532</v>
      </c>
    </row>
    <row r="18" spans="1:9" s="206" customFormat="1" ht="16.5" customHeight="1">
      <c r="A18" s="207" t="s">
        <v>115</v>
      </c>
      <c r="B18" s="208">
        <v>107.9</v>
      </c>
      <c r="C18" s="209">
        <f t="shared" si="2"/>
        <v>0.013017958509027516</v>
      </c>
      <c r="D18" s="208">
        <v>166.8</v>
      </c>
      <c r="E18" s="210">
        <f>(B18/D18-1)*100</f>
        <v>-35.31175059952039</v>
      </c>
      <c r="F18" s="208">
        <v>224.45</v>
      </c>
      <c r="G18" s="209">
        <f t="shared" si="3"/>
        <v>0.015014873387724033</v>
      </c>
      <c r="H18" s="208">
        <v>287.9</v>
      </c>
      <c r="I18" s="211">
        <f>(F18/H18-1)*100</f>
        <v>-22.038902396665506</v>
      </c>
    </row>
    <row r="19" spans="1:9" s="206" customFormat="1" ht="16.5" customHeight="1" thickBot="1">
      <c r="A19" s="212" t="s">
        <v>116</v>
      </c>
      <c r="B19" s="213">
        <v>39.22</v>
      </c>
      <c r="C19" s="214">
        <f t="shared" si="2"/>
        <v>0.00473182884823039</v>
      </c>
      <c r="D19" s="213">
        <v>256.79200000000003</v>
      </c>
      <c r="E19" s="215">
        <f>(B19/D19-1)*100</f>
        <v>-84.72693853391071</v>
      </c>
      <c r="F19" s="213">
        <v>216.13</v>
      </c>
      <c r="G19" s="214">
        <f t="shared" si="3"/>
        <v>0.014458296214251706</v>
      </c>
      <c r="H19" s="213">
        <v>376.092</v>
      </c>
      <c r="I19" s="216">
        <f>(F19/H19-1)*100</f>
        <v>-42.53267817448923</v>
      </c>
    </row>
    <row r="20" ht="15">
      <c r="A20" s="19" t="s">
        <v>117</v>
      </c>
    </row>
    <row r="21" ht="15">
      <c r="A21" s="19" t="s">
        <v>118</v>
      </c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2" dxfId="0" operator="lessThan" stopIfTrue="1">
      <formula>0</formula>
    </cfRule>
  </conditionalFormatting>
  <printOptions/>
  <pageMargins left="0.75" right="0.39" top="1.07" bottom="1" header="0.5" footer="0.5"/>
  <pageSetup horizontalDpi="600" verticalDpi="600" orientation="landscape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zoomScale="90" zoomScaleNormal="90" zoomScalePageLayoutView="0" workbookViewId="0" topLeftCell="A1">
      <selection activeCell="I32" sqref="I32"/>
    </sheetView>
  </sheetViews>
  <sheetFormatPr defaultColWidth="9.140625" defaultRowHeight="12.75"/>
  <cols>
    <col min="1" max="1" width="19.28125" style="217" customWidth="1"/>
    <col min="2" max="2" width="8.140625" style="217" customWidth="1"/>
    <col min="3" max="3" width="9.140625" style="217" customWidth="1"/>
    <col min="4" max="4" width="8.28125" style="217" customWidth="1"/>
    <col min="5" max="5" width="9.140625" style="217" customWidth="1"/>
    <col min="6" max="6" width="8.421875" style="217" customWidth="1"/>
    <col min="7" max="7" width="9.421875" style="217" customWidth="1"/>
    <col min="8" max="8" width="8.28125" style="217" customWidth="1"/>
    <col min="9" max="9" width="8.140625" style="217" customWidth="1"/>
    <col min="10" max="10" width="9.7109375" style="217" customWidth="1"/>
    <col min="11" max="11" width="9.8515625" style="217" customWidth="1"/>
    <col min="12" max="12" width="10.28125" style="217" customWidth="1"/>
    <col min="13" max="13" width="9.00390625" style="217" customWidth="1"/>
    <col min="14" max="15" width="9.8515625" style="217" customWidth="1"/>
    <col min="16" max="16" width="10.421875" style="217" customWidth="1"/>
    <col min="17" max="17" width="8.140625" style="217" customWidth="1"/>
    <col min="18" max="16384" width="9.140625" style="217" customWidth="1"/>
  </cols>
  <sheetData>
    <row r="1" spans="1:17" ht="30" customHeight="1" thickBot="1">
      <c r="A1" s="768" t="s">
        <v>119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70"/>
    </row>
    <row r="2" spans="1:17" ht="15.75" customHeight="1" thickBot="1">
      <c r="A2" s="771" t="s">
        <v>120</v>
      </c>
      <c r="B2" s="765" t="s">
        <v>2</v>
      </c>
      <c r="C2" s="766"/>
      <c r="D2" s="766"/>
      <c r="E2" s="766"/>
      <c r="F2" s="766"/>
      <c r="G2" s="766"/>
      <c r="H2" s="766"/>
      <c r="I2" s="767"/>
      <c r="J2" s="765" t="s">
        <v>3</v>
      </c>
      <c r="K2" s="766"/>
      <c r="L2" s="766"/>
      <c r="M2" s="766"/>
      <c r="N2" s="766"/>
      <c r="O2" s="766"/>
      <c r="P2" s="766"/>
      <c r="Q2" s="767"/>
    </row>
    <row r="3" spans="1:17" s="218" customFormat="1" ht="26.25" customHeight="1">
      <c r="A3" s="772"/>
      <c r="B3" s="774" t="s">
        <v>4</v>
      </c>
      <c r="C3" s="775"/>
      <c r="D3" s="776"/>
      <c r="E3" s="763" t="s">
        <v>5</v>
      </c>
      <c r="F3" s="774" t="s">
        <v>6</v>
      </c>
      <c r="G3" s="775"/>
      <c r="H3" s="776"/>
      <c r="I3" s="761" t="s">
        <v>7</v>
      </c>
      <c r="J3" s="774" t="s">
        <v>97</v>
      </c>
      <c r="K3" s="775"/>
      <c r="L3" s="776"/>
      <c r="M3" s="763" t="s">
        <v>5</v>
      </c>
      <c r="N3" s="774" t="s">
        <v>98</v>
      </c>
      <c r="O3" s="775"/>
      <c r="P3" s="776"/>
      <c r="Q3" s="777" t="s">
        <v>7</v>
      </c>
    </row>
    <row r="4" spans="1:17" s="218" customFormat="1" ht="15.75" thickBot="1">
      <c r="A4" s="773"/>
      <c r="B4" s="219" t="s">
        <v>72</v>
      </c>
      <c r="C4" s="220" t="s">
        <v>73</v>
      </c>
      <c r="D4" s="220" t="s">
        <v>12</v>
      </c>
      <c r="E4" s="764"/>
      <c r="F4" s="221" t="s">
        <v>72</v>
      </c>
      <c r="G4" s="222" t="s">
        <v>73</v>
      </c>
      <c r="H4" s="222" t="s">
        <v>12</v>
      </c>
      <c r="I4" s="762"/>
      <c r="J4" s="219" t="s">
        <v>72</v>
      </c>
      <c r="K4" s="220" t="s">
        <v>73</v>
      </c>
      <c r="L4" s="220" t="s">
        <v>12</v>
      </c>
      <c r="M4" s="764"/>
      <c r="N4" s="221" t="s">
        <v>72</v>
      </c>
      <c r="O4" s="222" t="s">
        <v>73</v>
      </c>
      <c r="P4" s="222" t="s">
        <v>12</v>
      </c>
      <c r="Q4" s="778"/>
    </row>
    <row r="5" spans="1:17" s="228" customFormat="1" ht="18.75" customHeight="1">
      <c r="A5" s="223" t="s">
        <v>13</v>
      </c>
      <c r="B5" s="224">
        <f>SUM(B6:B30)</f>
        <v>192435</v>
      </c>
      <c r="C5" s="225">
        <f>SUM(C6:C30)</f>
        <v>178630</v>
      </c>
      <c r="D5" s="226">
        <f aca="true" t="shared" si="0" ref="D5:D30">C5+B5</f>
        <v>371065</v>
      </c>
      <c r="E5" s="227">
        <f aca="true" t="shared" si="1" ref="E5:E30">(D5/$D$5)</f>
        <v>1</v>
      </c>
      <c r="F5" s="224">
        <f>SUM(F6:F30)</f>
        <v>199075</v>
      </c>
      <c r="G5" s="225">
        <f>SUM(G6:G30)</f>
        <v>178691</v>
      </c>
      <c r="H5" s="226">
        <f aca="true" t="shared" si="2" ref="H5:H30">G5+F5</f>
        <v>377766</v>
      </c>
      <c r="I5" s="227">
        <f aca="true" t="shared" si="3" ref="I5:I17">(D5/H5-1)</f>
        <v>-0.01773849420011331</v>
      </c>
      <c r="J5" s="224">
        <f>SUM(J6:J30)</f>
        <v>461131</v>
      </c>
      <c r="K5" s="225">
        <f>SUM(K6:K30)</f>
        <v>418803</v>
      </c>
      <c r="L5" s="225">
        <f aca="true" t="shared" si="4" ref="L5:L30">K5+J5</f>
        <v>879934</v>
      </c>
      <c r="M5" s="227">
        <f aca="true" t="shared" si="5" ref="M5:M30">(L5/$L$5)</f>
        <v>1</v>
      </c>
      <c r="N5" s="224">
        <f>SUM(N6:N30)</f>
        <v>454650</v>
      </c>
      <c r="O5" s="225">
        <f>SUM(O6:O30)</f>
        <v>414369</v>
      </c>
      <c r="P5" s="225">
        <f aca="true" t="shared" si="6" ref="P5:P30">O5+N5</f>
        <v>869019</v>
      </c>
      <c r="Q5" s="227">
        <f aca="true" t="shared" si="7" ref="Q5:Q17">(L5/P5-1)</f>
        <v>0.012560139651722313</v>
      </c>
    </row>
    <row r="6" spans="1:17" ht="18.75" customHeight="1">
      <c r="A6" s="229" t="s">
        <v>99</v>
      </c>
      <c r="B6" s="230">
        <v>72122</v>
      </c>
      <c r="C6" s="231">
        <v>75489</v>
      </c>
      <c r="D6" s="231">
        <f t="shared" si="0"/>
        <v>147611</v>
      </c>
      <c r="E6" s="232">
        <f t="shared" si="1"/>
        <v>0.3978036193119804</v>
      </c>
      <c r="F6" s="230">
        <v>76822</v>
      </c>
      <c r="G6" s="231">
        <v>76329</v>
      </c>
      <c r="H6" s="231">
        <f t="shared" si="2"/>
        <v>153151</v>
      </c>
      <c r="I6" s="232">
        <f t="shared" si="3"/>
        <v>-0.036173449732616825</v>
      </c>
      <c r="J6" s="230">
        <v>168332</v>
      </c>
      <c r="K6" s="231">
        <v>172531</v>
      </c>
      <c r="L6" s="231">
        <f t="shared" si="4"/>
        <v>340863</v>
      </c>
      <c r="M6" s="232">
        <f t="shared" si="5"/>
        <v>0.38737337118465703</v>
      </c>
      <c r="N6" s="230">
        <v>169626</v>
      </c>
      <c r="O6" s="231">
        <v>172725</v>
      </c>
      <c r="P6" s="231">
        <f t="shared" si="6"/>
        <v>342351</v>
      </c>
      <c r="Q6" s="233">
        <f t="shared" si="7"/>
        <v>-0.004346416397206343</v>
      </c>
    </row>
    <row r="7" spans="1:17" ht="18.75" customHeight="1">
      <c r="A7" s="234" t="s">
        <v>101</v>
      </c>
      <c r="B7" s="230">
        <v>18702</v>
      </c>
      <c r="C7" s="231">
        <v>13594</v>
      </c>
      <c r="D7" s="231">
        <f t="shared" si="0"/>
        <v>32296</v>
      </c>
      <c r="E7" s="232">
        <f t="shared" si="1"/>
        <v>0.0870359640494253</v>
      </c>
      <c r="F7" s="230">
        <v>10050</v>
      </c>
      <c r="G7" s="231">
        <v>9387</v>
      </c>
      <c r="H7" s="231">
        <f t="shared" si="2"/>
        <v>19437</v>
      </c>
      <c r="I7" s="232">
        <f t="shared" si="3"/>
        <v>0.6615732880588567</v>
      </c>
      <c r="J7" s="230">
        <v>46449</v>
      </c>
      <c r="K7" s="231">
        <v>33763</v>
      </c>
      <c r="L7" s="231">
        <f t="shared" si="4"/>
        <v>80212</v>
      </c>
      <c r="M7" s="232">
        <f t="shared" si="5"/>
        <v>0.09115683676275721</v>
      </c>
      <c r="N7" s="230">
        <v>27290</v>
      </c>
      <c r="O7" s="231">
        <v>23229</v>
      </c>
      <c r="P7" s="231">
        <f t="shared" si="6"/>
        <v>50519</v>
      </c>
      <c r="Q7" s="233">
        <f t="shared" si="7"/>
        <v>0.5877590609473664</v>
      </c>
    </row>
    <row r="8" spans="1:17" ht="18.75" customHeight="1">
      <c r="A8" s="234" t="s">
        <v>121</v>
      </c>
      <c r="B8" s="230">
        <v>14013</v>
      </c>
      <c r="C8" s="231">
        <v>12866</v>
      </c>
      <c r="D8" s="231">
        <f t="shared" si="0"/>
        <v>26879</v>
      </c>
      <c r="E8" s="232">
        <f t="shared" si="1"/>
        <v>0.07243744357457588</v>
      </c>
      <c r="F8" s="230">
        <v>15123</v>
      </c>
      <c r="G8" s="231">
        <v>15364</v>
      </c>
      <c r="H8" s="231">
        <f t="shared" si="2"/>
        <v>30487</v>
      </c>
      <c r="I8" s="232">
        <f t="shared" si="3"/>
        <v>-0.11834552432184209</v>
      </c>
      <c r="J8" s="230">
        <v>32674</v>
      </c>
      <c r="K8" s="231">
        <v>28420</v>
      </c>
      <c r="L8" s="231">
        <f t="shared" si="4"/>
        <v>61094</v>
      </c>
      <c r="M8" s="232">
        <f t="shared" si="5"/>
        <v>0.06943020726554491</v>
      </c>
      <c r="N8" s="230">
        <v>34557</v>
      </c>
      <c r="O8" s="231">
        <v>32700</v>
      </c>
      <c r="P8" s="231">
        <f t="shared" si="6"/>
        <v>67257</v>
      </c>
      <c r="Q8" s="233">
        <f t="shared" si="7"/>
        <v>-0.09163358460829352</v>
      </c>
    </row>
    <row r="9" spans="1:17" ht="18.75" customHeight="1">
      <c r="A9" s="234" t="s">
        <v>122</v>
      </c>
      <c r="B9" s="230">
        <v>13092</v>
      </c>
      <c r="C9" s="231">
        <v>12818</v>
      </c>
      <c r="D9" s="231">
        <f t="shared" si="0"/>
        <v>25910</v>
      </c>
      <c r="E9" s="232">
        <f t="shared" si="1"/>
        <v>0.06982604125961758</v>
      </c>
      <c r="F9" s="230">
        <v>18095</v>
      </c>
      <c r="G9" s="231">
        <v>17599</v>
      </c>
      <c r="H9" s="231">
        <f t="shared" si="2"/>
        <v>35694</v>
      </c>
      <c r="I9" s="232">
        <f t="shared" si="3"/>
        <v>-0.2741076931697204</v>
      </c>
      <c r="J9" s="230">
        <v>34417</v>
      </c>
      <c r="K9" s="231">
        <v>33948</v>
      </c>
      <c r="L9" s="231">
        <f t="shared" si="4"/>
        <v>68365</v>
      </c>
      <c r="M9" s="232">
        <f t="shared" si="5"/>
        <v>0.07769332699952497</v>
      </c>
      <c r="N9" s="230">
        <v>49757</v>
      </c>
      <c r="O9" s="231">
        <v>45900</v>
      </c>
      <c r="P9" s="231">
        <f t="shared" si="6"/>
        <v>95657</v>
      </c>
      <c r="Q9" s="233">
        <f t="shared" si="7"/>
        <v>-0.28531105930564415</v>
      </c>
    </row>
    <row r="10" spans="1:17" ht="18.75" customHeight="1">
      <c r="A10" s="234" t="s">
        <v>100</v>
      </c>
      <c r="B10" s="230">
        <v>11381</v>
      </c>
      <c r="C10" s="231">
        <v>5575</v>
      </c>
      <c r="D10" s="231">
        <f t="shared" si="0"/>
        <v>16956</v>
      </c>
      <c r="E10" s="232">
        <f t="shared" si="1"/>
        <v>0.045695498093325966</v>
      </c>
      <c r="F10" s="230">
        <v>13195</v>
      </c>
      <c r="G10" s="231">
        <v>6451</v>
      </c>
      <c r="H10" s="231">
        <f t="shared" si="2"/>
        <v>19646</v>
      </c>
      <c r="I10" s="232">
        <f t="shared" si="3"/>
        <v>-0.13692354677797003</v>
      </c>
      <c r="J10" s="230">
        <v>27205</v>
      </c>
      <c r="K10" s="231">
        <v>12128</v>
      </c>
      <c r="L10" s="231">
        <f t="shared" si="4"/>
        <v>39333</v>
      </c>
      <c r="M10" s="232">
        <f t="shared" si="5"/>
        <v>0.044699943404846273</v>
      </c>
      <c r="N10" s="230">
        <v>29619</v>
      </c>
      <c r="O10" s="231">
        <v>13214</v>
      </c>
      <c r="P10" s="231">
        <f t="shared" si="6"/>
        <v>42833</v>
      </c>
      <c r="Q10" s="233">
        <f t="shared" si="7"/>
        <v>-0.08171269815329307</v>
      </c>
    </row>
    <row r="11" spans="1:17" ht="18.75" customHeight="1">
      <c r="A11" s="234" t="s">
        <v>123</v>
      </c>
      <c r="B11" s="230">
        <v>8819</v>
      </c>
      <c r="C11" s="231">
        <v>7350</v>
      </c>
      <c r="D11" s="231">
        <f t="shared" si="0"/>
        <v>16169</v>
      </c>
      <c r="E11" s="232">
        <f t="shared" si="1"/>
        <v>0.04357457588293156</v>
      </c>
      <c r="F11" s="230">
        <v>11644</v>
      </c>
      <c r="G11" s="231">
        <v>7452</v>
      </c>
      <c r="H11" s="231">
        <f t="shared" si="2"/>
        <v>19096</v>
      </c>
      <c r="I11" s="232">
        <f t="shared" si="3"/>
        <v>-0.15327817343946382</v>
      </c>
      <c r="J11" s="230">
        <v>21830</v>
      </c>
      <c r="K11" s="231">
        <v>16757</v>
      </c>
      <c r="L11" s="231">
        <f t="shared" si="4"/>
        <v>38587</v>
      </c>
      <c r="M11" s="232">
        <f t="shared" si="5"/>
        <v>0.043852152547804724</v>
      </c>
      <c r="N11" s="230">
        <v>24256</v>
      </c>
      <c r="O11" s="231">
        <v>18359</v>
      </c>
      <c r="P11" s="231">
        <f t="shared" si="6"/>
        <v>42615</v>
      </c>
      <c r="Q11" s="233">
        <f t="shared" si="7"/>
        <v>-0.09452070867065587</v>
      </c>
    </row>
    <row r="12" spans="1:17" ht="18.75" customHeight="1">
      <c r="A12" s="234" t="s">
        <v>124</v>
      </c>
      <c r="B12" s="230">
        <v>6708</v>
      </c>
      <c r="C12" s="231">
        <v>6696</v>
      </c>
      <c r="D12" s="231">
        <f t="shared" si="0"/>
        <v>13404</v>
      </c>
      <c r="E12" s="232">
        <f t="shared" si="1"/>
        <v>0.036123051217441686</v>
      </c>
      <c r="F12" s="230">
        <v>7141</v>
      </c>
      <c r="G12" s="231">
        <v>6329</v>
      </c>
      <c r="H12" s="231">
        <f t="shared" si="2"/>
        <v>13470</v>
      </c>
      <c r="I12" s="232">
        <f t="shared" si="3"/>
        <v>-0.004899777282850737</v>
      </c>
      <c r="J12" s="230">
        <v>16507</v>
      </c>
      <c r="K12" s="231">
        <v>16222</v>
      </c>
      <c r="L12" s="231">
        <f t="shared" si="4"/>
        <v>32729</v>
      </c>
      <c r="M12" s="232">
        <f t="shared" si="5"/>
        <v>0.03719483506717549</v>
      </c>
      <c r="N12" s="230">
        <v>16135</v>
      </c>
      <c r="O12" s="231">
        <v>13783</v>
      </c>
      <c r="P12" s="231">
        <f t="shared" si="6"/>
        <v>29918</v>
      </c>
      <c r="Q12" s="233">
        <f t="shared" si="7"/>
        <v>0.09395681529514</v>
      </c>
    </row>
    <row r="13" spans="1:17" ht="18.75" customHeight="1">
      <c r="A13" s="234" t="s">
        <v>125</v>
      </c>
      <c r="B13" s="230">
        <v>6744</v>
      </c>
      <c r="C13" s="231">
        <v>5205</v>
      </c>
      <c r="D13" s="231">
        <f t="shared" si="0"/>
        <v>11949</v>
      </c>
      <c r="E13" s="232">
        <f t="shared" si="1"/>
        <v>0.03220190532656004</v>
      </c>
      <c r="F13" s="230">
        <v>7225</v>
      </c>
      <c r="G13" s="231">
        <v>6150</v>
      </c>
      <c r="H13" s="231">
        <f t="shared" si="2"/>
        <v>13375</v>
      </c>
      <c r="I13" s="232">
        <f t="shared" si="3"/>
        <v>-0.10661682242990655</v>
      </c>
      <c r="J13" s="230">
        <v>14900</v>
      </c>
      <c r="K13" s="231">
        <v>11853</v>
      </c>
      <c r="L13" s="231">
        <f t="shared" si="4"/>
        <v>26753</v>
      </c>
      <c r="M13" s="232">
        <f t="shared" si="5"/>
        <v>0.030403416619882856</v>
      </c>
      <c r="N13" s="230">
        <v>14986</v>
      </c>
      <c r="O13" s="231">
        <v>12958</v>
      </c>
      <c r="P13" s="231">
        <f t="shared" si="6"/>
        <v>27944</v>
      </c>
      <c r="Q13" s="233">
        <f t="shared" si="7"/>
        <v>-0.04262095619811046</v>
      </c>
    </row>
    <row r="14" spans="1:17" ht="18.75" customHeight="1">
      <c r="A14" s="234" t="s">
        <v>126</v>
      </c>
      <c r="B14" s="230">
        <v>6188</v>
      </c>
      <c r="C14" s="231">
        <v>5235</v>
      </c>
      <c r="D14" s="231">
        <f t="shared" si="0"/>
        <v>11423</v>
      </c>
      <c r="E14" s="232">
        <f t="shared" si="1"/>
        <v>0.030784363925457803</v>
      </c>
      <c r="F14" s="230">
        <v>6283</v>
      </c>
      <c r="G14" s="231">
        <v>5252</v>
      </c>
      <c r="H14" s="231">
        <f t="shared" si="2"/>
        <v>11535</v>
      </c>
      <c r="I14" s="232">
        <f t="shared" si="3"/>
        <v>-0.009709579540528868</v>
      </c>
      <c r="J14" s="230">
        <v>12187</v>
      </c>
      <c r="K14" s="231">
        <v>12186</v>
      </c>
      <c r="L14" s="231">
        <f t="shared" si="4"/>
        <v>24373</v>
      </c>
      <c r="M14" s="232">
        <f t="shared" si="5"/>
        <v>0.0276986683092141</v>
      </c>
      <c r="N14" s="230">
        <v>12503</v>
      </c>
      <c r="O14" s="231">
        <v>13011</v>
      </c>
      <c r="P14" s="231">
        <f t="shared" si="6"/>
        <v>25514</v>
      </c>
      <c r="Q14" s="233">
        <f t="shared" si="7"/>
        <v>-0.04472054558281724</v>
      </c>
    </row>
    <row r="15" spans="1:17" ht="18.75" customHeight="1">
      <c r="A15" s="234" t="s">
        <v>127</v>
      </c>
      <c r="B15" s="230">
        <v>4862</v>
      </c>
      <c r="C15" s="231">
        <v>4120</v>
      </c>
      <c r="D15" s="231">
        <f t="shared" si="0"/>
        <v>8982</v>
      </c>
      <c r="E15" s="232">
        <f t="shared" si="1"/>
        <v>0.024206001643916834</v>
      </c>
      <c r="F15" s="230">
        <v>3067</v>
      </c>
      <c r="G15" s="231">
        <v>3083</v>
      </c>
      <c r="H15" s="231">
        <f t="shared" si="2"/>
        <v>6150</v>
      </c>
      <c r="I15" s="232">
        <f t="shared" si="3"/>
        <v>0.46048780487804875</v>
      </c>
      <c r="J15" s="230">
        <v>10218</v>
      </c>
      <c r="K15" s="231">
        <v>10345</v>
      </c>
      <c r="L15" s="231">
        <f t="shared" si="4"/>
        <v>20563</v>
      </c>
      <c r="M15" s="232">
        <f t="shared" si="5"/>
        <v>0.023368798114404035</v>
      </c>
      <c r="N15" s="230">
        <v>5676</v>
      </c>
      <c r="O15" s="231">
        <v>6938</v>
      </c>
      <c r="P15" s="231">
        <f t="shared" si="6"/>
        <v>12614</v>
      </c>
      <c r="Q15" s="233">
        <f t="shared" si="7"/>
        <v>0.6301728238465198</v>
      </c>
    </row>
    <row r="16" spans="1:17" ht="18.75" customHeight="1">
      <c r="A16" s="234" t="s">
        <v>128</v>
      </c>
      <c r="B16" s="230">
        <v>4373</v>
      </c>
      <c r="C16" s="231">
        <v>4039</v>
      </c>
      <c r="D16" s="231">
        <f t="shared" si="0"/>
        <v>8412</v>
      </c>
      <c r="E16" s="232">
        <f t="shared" si="1"/>
        <v>0.022669882635117836</v>
      </c>
      <c r="F16" s="230">
        <v>3410</v>
      </c>
      <c r="G16" s="231">
        <v>2756</v>
      </c>
      <c r="H16" s="231">
        <f t="shared" si="2"/>
        <v>6166</v>
      </c>
      <c r="I16" s="232">
        <f t="shared" si="3"/>
        <v>0.36425559519948103</v>
      </c>
      <c r="J16" s="230">
        <v>13012</v>
      </c>
      <c r="K16" s="231">
        <v>10678</v>
      </c>
      <c r="L16" s="231">
        <f t="shared" si="4"/>
        <v>23690</v>
      </c>
      <c r="M16" s="232">
        <f t="shared" si="5"/>
        <v>0.02692247373098437</v>
      </c>
      <c r="N16" s="230">
        <v>8549</v>
      </c>
      <c r="O16" s="231">
        <v>7287</v>
      </c>
      <c r="P16" s="231">
        <f t="shared" si="6"/>
        <v>15836</v>
      </c>
      <c r="Q16" s="233">
        <f t="shared" si="7"/>
        <v>0.49595857539782773</v>
      </c>
    </row>
    <row r="17" spans="1:17" ht="18.75" customHeight="1">
      <c r="A17" s="234" t="s">
        <v>129</v>
      </c>
      <c r="B17" s="230">
        <v>4023</v>
      </c>
      <c r="C17" s="231">
        <v>3735</v>
      </c>
      <c r="D17" s="231">
        <f t="shared" si="0"/>
        <v>7758</v>
      </c>
      <c r="E17" s="232">
        <f t="shared" si="1"/>
        <v>0.020907388193443198</v>
      </c>
      <c r="F17" s="230">
        <v>4451</v>
      </c>
      <c r="G17" s="231">
        <v>3870</v>
      </c>
      <c r="H17" s="231">
        <f t="shared" si="2"/>
        <v>8321</v>
      </c>
      <c r="I17" s="232">
        <f t="shared" si="3"/>
        <v>-0.06766013700276408</v>
      </c>
      <c r="J17" s="230">
        <v>10519</v>
      </c>
      <c r="K17" s="231">
        <v>8288</v>
      </c>
      <c r="L17" s="231">
        <f t="shared" si="4"/>
        <v>18807</v>
      </c>
      <c r="M17" s="232">
        <f t="shared" si="5"/>
        <v>0.021373193898633305</v>
      </c>
      <c r="N17" s="230">
        <v>10626</v>
      </c>
      <c r="O17" s="231">
        <v>8478</v>
      </c>
      <c r="P17" s="231">
        <f t="shared" si="6"/>
        <v>19104</v>
      </c>
      <c r="Q17" s="233">
        <f t="shared" si="7"/>
        <v>-0.015546482412060247</v>
      </c>
    </row>
    <row r="18" spans="1:17" ht="18.75" customHeight="1">
      <c r="A18" s="234" t="s">
        <v>130</v>
      </c>
      <c r="B18" s="230">
        <v>3546</v>
      </c>
      <c r="C18" s="231">
        <v>4123</v>
      </c>
      <c r="D18" s="231">
        <f t="shared" si="0"/>
        <v>7669</v>
      </c>
      <c r="E18" s="232">
        <f t="shared" si="1"/>
        <v>0.020667538032420198</v>
      </c>
      <c r="F18" s="230"/>
      <c r="G18" s="231"/>
      <c r="H18" s="231">
        <f t="shared" si="2"/>
        <v>0</v>
      </c>
      <c r="I18" s="232"/>
      <c r="J18" s="230">
        <v>10136</v>
      </c>
      <c r="K18" s="231">
        <v>10537</v>
      </c>
      <c r="L18" s="231">
        <f t="shared" si="4"/>
        <v>20673</v>
      </c>
      <c r="M18" s="232">
        <f t="shared" si="5"/>
        <v>0.023493807490107214</v>
      </c>
      <c r="N18" s="230"/>
      <c r="O18" s="231"/>
      <c r="P18" s="231">
        <f t="shared" si="6"/>
        <v>0</v>
      </c>
      <c r="Q18" s="233"/>
    </row>
    <row r="19" spans="1:17" ht="18.75" customHeight="1">
      <c r="A19" s="234" t="s">
        <v>103</v>
      </c>
      <c r="B19" s="230">
        <v>2719</v>
      </c>
      <c r="C19" s="231">
        <v>2702</v>
      </c>
      <c r="D19" s="231">
        <f t="shared" si="0"/>
        <v>5421</v>
      </c>
      <c r="E19" s="232">
        <f t="shared" si="1"/>
        <v>0.014609300257367308</v>
      </c>
      <c r="F19" s="230">
        <v>2955</v>
      </c>
      <c r="G19" s="231">
        <v>2819</v>
      </c>
      <c r="H19" s="231">
        <f t="shared" si="2"/>
        <v>5774</v>
      </c>
      <c r="I19" s="232">
        <f>(D19/H19-1)</f>
        <v>-0.06113612746795982</v>
      </c>
      <c r="J19" s="230">
        <v>6823</v>
      </c>
      <c r="K19" s="231">
        <v>6112</v>
      </c>
      <c r="L19" s="231">
        <f t="shared" si="4"/>
        <v>12935</v>
      </c>
      <c r="M19" s="232">
        <f t="shared" si="5"/>
        <v>0.014699966133823673</v>
      </c>
      <c r="N19" s="230">
        <v>6932</v>
      </c>
      <c r="O19" s="231">
        <v>6172</v>
      </c>
      <c r="P19" s="231">
        <f t="shared" si="6"/>
        <v>13104</v>
      </c>
      <c r="Q19" s="233">
        <f>(L19/P19-1)</f>
        <v>-0.012896825396825351</v>
      </c>
    </row>
    <row r="20" spans="1:17" ht="18.75" customHeight="1">
      <c r="A20" s="234" t="s">
        <v>131</v>
      </c>
      <c r="B20" s="230">
        <v>2579</v>
      </c>
      <c r="C20" s="231">
        <v>2726</v>
      </c>
      <c r="D20" s="231">
        <f t="shared" si="0"/>
        <v>5305</v>
      </c>
      <c r="E20" s="232">
        <f t="shared" si="1"/>
        <v>0.014296686564348564</v>
      </c>
      <c r="F20" s="230">
        <v>2911</v>
      </c>
      <c r="G20" s="231">
        <v>2877</v>
      </c>
      <c r="H20" s="231">
        <f t="shared" si="2"/>
        <v>5788</v>
      </c>
      <c r="I20" s="232">
        <f>(D20/H20-1)</f>
        <v>-0.08344851416724253</v>
      </c>
      <c r="J20" s="230">
        <v>6675</v>
      </c>
      <c r="K20" s="231">
        <v>7751</v>
      </c>
      <c r="L20" s="231">
        <f t="shared" si="4"/>
        <v>14426</v>
      </c>
      <c r="M20" s="232">
        <f t="shared" si="5"/>
        <v>0.016394411399036746</v>
      </c>
      <c r="N20" s="230">
        <v>7363</v>
      </c>
      <c r="O20" s="231">
        <v>8205</v>
      </c>
      <c r="P20" s="231">
        <f t="shared" si="6"/>
        <v>15568</v>
      </c>
      <c r="Q20" s="233">
        <f>(L20/P20-1)</f>
        <v>-0.0733556012332991</v>
      </c>
    </row>
    <row r="21" spans="1:17" ht="18.75" customHeight="1">
      <c r="A21" s="234" t="s">
        <v>132</v>
      </c>
      <c r="B21" s="230">
        <v>2300</v>
      </c>
      <c r="C21" s="231">
        <v>2456</v>
      </c>
      <c r="D21" s="231">
        <f t="shared" si="0"/>
        <v>4756</v>
      </c>
      <c r="E21" s="232">
        <f t="shared" si="1"/>
        <v>0.012817161413768477</v>
      </c>
      <c r="F21" s="230">
        <v>3482</v>
      </c>
      <c r="G21" s="231">
        <v>3304</v>
      </c>
      <c r="H21" s="231">
        <f t="shared" si="2"/>
        <v>6786</v>
      </c>
      <c r="I21" s="232">
        <f>(D21/H21-1)</f>
        <v>-0.2991452991452992</v>
      </c>
      <c r="J21" s="230">
        <v>5745</v>
      </c>
      <c r="K21" s="231">
        <v>5800</v>
      </c>
      <c r="L21" s="231">
        <f t="shared" si="4"/>
        <v>11545</v>
      </c>
      <c r="M21" s="232">
        <f t="shared" si="5"/>
        <v>0.013120302204483517</v>
      </c>
      <c r="N21" s="230">
        <v>7699</v>
      </c>
      <c r="O21" s="231">
        <v>7044</v>
      </c>
      <c r="P21" s="231">
        <f t="shared" si="6"/>
        <v>14743</v>
      </c>
      <c r="Q21" s="233">
        <f>(L21/P21-1)</f>
        <v>-0.21691650274706642</v>
      </c>
    </row>
    <row r="22" spans="1:17" ht="18.75" customHeight="1">
      <c r="A22" s="234" t="s">
        <v>133</v>
      </c>
      <c r="B22" s="230">
        <v>2121</v>
      </c>
      <c r="C22" s="231">
        <v>1679</v>
      </c>
      <c r="D22" s="231">
        <f t="shared" si="0"/>
        <v>3800</v>
      </c>
      <c r="E22" s="232">
        <f t="shared" si="1"/>
        <v>0.010240793391993316</v>
      </c>
      <c r="F22" s="230">
        <v>2486</v>
      </c>
      <c r="G22" s="231">
        <v>1651</v>
      </c>
      <c r="H22" s="231">
        <f t="shared" si="2"/>
        <v>4137</v>
      </c>
      <c r="I22" s="232">
        <f>(D22/H22-1)</f>
        <v>-0.08145999516557889</v>
      </c>
      <c r="J22" s="230">
        <v>4662</v>
      </c>
      <c r="K22" s="231">
        <v>3859</v>
      </c>
      <c r="L22" s="231">
        <f t="shared" si="4"/>
        <v>8521</v>
      </c>
      <c r="M22" s="232">
        <f t="shared" si="5"/>
        <v>0.009683680821516159</v>
      </c>
      <c r="N22" s="230">
        <v>5127</v>
      </c>
      <c r="O22" s="231">
        <v>3971</v>
      </c>
      <c r="P22" s="231">
        <f t="shared" si="6"/>
        <v>9098</v>
      </c>
      <c r="Q22" s="233">
        <f>(L22/P22-1)</f>
        <v>-0.06342053198505171</v>
      </c>
    </row>
    <row r="23" spans="1:17" ht="18.75" customHeight="1">
      <c r="A23" s="234" t="s">
        <v>134</v>
      </c>
      <c r="B23" s="230">
        <v>1703</v>
      </c>
      <c r="C23" s="231">
        <v>2076</v>
      </c>
      <c r="D23" s="231">
        <f t="shared" si="0"/>
        <v>3779</v>
      </c>
      <c r="E23" s="232">
        <f t="shared" si="1"/>
        <v>0.010184199533774406</v>
      </c>
      <c r="F23" s="230"/>
      <c r="G23" s="231"/>
      <c r="H23" s="231">
        <f t="shared" si="2"/>
        <v>0</v>
      </c>
      <c r="I23" s="232"/>
      <c r="J23" s="230">
        <v>1703</v>
      </c>
      <c r="K23" s="231">
        <v>2076</v>
      </c>
      <c r="L23" s="231">
        <f t="shared" si="4"/>
        <v>3779</v>
      </c>
      <c r="M23" s="232">
        <f t="shared" si="5"/>
        <v>0.00429464027983917</v>
      </c>
      <c r="N23" s="230"/>
      <c r="O23" s="231"/>
      <c r="P23" s="231">
        <f t="shared" si="6"/>
        <v>0</v>
      </c>
      <c r="Q23" s="233"/>
    </row>
    <row r="24" spans="1:17" ht="18.75" customHeight="1">
      <c r="A24" s="234" t="s">
        <v>135</v>
      </c>
      <c r="B24" s="230">
        <v>1595</v>
      </c>
      <c r="C24" s="231">
        <v>1737</v>
      </c>
      <c r="D24" s="231">
        <f t="shared" si="0"/>
        <v>3332</v>
      </c>
      <c r="E24" s="232">
        <f t="shared" si="1"/>
        <v>0.008979558837400455</v>
      </c>
      <c r="F24" s="230">
        <v>3389</v>
      </c>
      <c r="G24" s="231">
        <v>1402</v>
      </c>
      <c r="H24" s="231">
        <f t="shared" si="2"/>
        <v>4791</v>
      </c>
      <c r="I24" s="232">
        <f aca="true" t="shared" si="8" ref="I24:I30">(D24/H24-1)</f>
        <v>-0.3045293258192444</v>
      </c>
      <c r="J24" s="230">
        <v>5679</v>
      </c>
      <c r="K24" s="231">
        <v>3751</v>
      </c>
      <c r="L24" s="231">
        <f t="shared" si="4"/>
        <v>9430</v>
      </c>
      <c r="M24" s="232">
        <f t="shared" si="5"/>
        <v>0.010716712844372419</v>
      </c>
      <c r="N24" s="230">
        <v>7666</v>
      </c>
      <c r="O24" s="231">
        <v>3466</v>
      </c>
      <c r="P24" s="231">
        <f t="shared" si="6"/>
        <v>11132</v>
      </c>
      <c r="Q24" s="233">
        <f aca="true" t="shared" si="9" ref="Q24:Q30">(L24/P24-1)</f>
        <v>-0.15289256198347112</v>
      </c>
    </row>
    <row r="25" spans="1:17" ht="18.75" customHeight="1">
      <c r="A25" s="234" t="s">
        <v>136</v>
      </c>
      <c r="B25" s="230">
        <v>1454</v>
      </c>
      <c r="C25" s="231">
        <v>1465</v>
      </c>
      <c r="D25" s="231">
        <f t="shared" si="0"/>
        <v>2919</v>
      </c>
      <c r="E25" s="232">
        <f t="shared" si="1"/>
        <v>0.00786654629242855</v>
      </c>
      <c r="F25" s="230">
        <v>2336</v>
      </c>
      <c r="G25" s="231">
        <v>2410</v>
      </c>
      <c r="H25" s="231">
        <f t="shared" si="2"/>
        <v>4746</v>
      </c>
      <c r="I25" s="232">
        <f t="shared" si="8"/>
        <v>-0.3849557522123894</v>
      </c>
      <c r="J25" s="230">
        <v>3454</v>
      </c>
      <c r="K25" s="231">
        <v>3676</v>
      </c>
      <c r="L25" s="231">
        <f t="shared" si="4"/>
        <v>7130</v>
      </c>
      <c r="M25" s="232">
        <f t="shared" si="5"/>
        <v>0.008102880443305975</v>
      </c>
      <c r="N25" s="230">
        <v>5026</v>
      </c>
      <c r="O25" s="231">
        <v>5364</v>
      </c>
      <c r="P25" s="231">
        <f t="shared" si="6"/>
        <v>10390</v>
      </c>
      <c r="Q25" s="233">
        <f t="shared" si="9"/>
        <v>-0.3137632338787295</v>
      </c>
    </row>
    <row r="26" spans="1:17" ht="18.75" customHeight="1">
      <c r="A26" s="234" t="s">
        <v>137</v>
      </c>
      <c r="B26" s="230">
        <v>1461</v>
      </c>
      <c r="C26" s="231">
        <v>1353</v>
      </c>
      <c r="D26" s="231">
        <f t="shared" si="0"/>
        <v>2814</v>
      </c>
      <c r="E26" s="232">
        <f t="shared" si="1"/>
        <v>0.007583577001333998</v>
      </c>
      <c r="F26" s="230">
        <v>2280</v>
      </c>
      <c r="G26" s="231">
        <v>1913</v>
      </c>
      <c r="H26" s="231">
        <f t="shared" si="2"/>
        <v>4193</v>
      </c>
      <c r="I26" s="232">
        <f t="shared" si="8"/>
        <v>-0.328881469115192</v>
      </c>
      <c r="J26" s="230">
        <v>3319</v>
      </c>
      <c r="K26" s="231">
        <v>3257</v>
      </c>
      <c r="L26" s="231">
        <f t="shared" si="4"/>
        <v>6576</v>
      </c>
      <c r="M26" s="232">
        <f t="shared" si="5"/>
        <v>0.007473287769309971</v>
      </c>
      <c r="N26" s="230">
        <v>4585</v>
      </c>
      <c r="O26" s="231">
        <v>4457</v>
      </c>
      <c r="P26" s="231">
        <f t="shared" si="6"/>
        <v>9042</v>
      </c>
      <c r="Q26" s="233">
        <f t="shared" si="9"/>
        <v>-0.2727272727272727</v>
      </c>
    </row>
    <row r="27" spans="1:17" ht="18.75" customHeight="1">
      <c r="A27" s="234" t="s">
        <v>138</v>
      </c>
      <c r="B27" s="230">
        <v>893</v>
      </c>
      <c r="C27" s="231">
        <v>588</v>
      </c>
      <c r="D27" s="231">
        <f t="shared" si="0"/>
        <v>1481</v>
      </c>
      <c r="E27" s="232">
        <f t="shared" si="1"/>
        <v>0.003991214477247922</v>
      </c>
      <c r="F27" s="230">
        <v>1575</v>
      </c>
      <c r="G27" s="231">
        <v>1107</v>
      </c>
      <c r="H27" s="231">
        <f t="shared" si="2"/>
        <v>2682</v>
      </c>
      <c r="I27" s="232">
        <f t="shared" si="8"/>
        <v>-0.44780014914243105</v>
      </c>
      <c r="J27" s="230">
        <v>1672</v>
      </c>
      <c r="K27" s="231">
        <v>1594</v>
      </c>
      <c r="L27" s="231">
        <f t="shared" si="4"/>
        <v>3266</v>
      </c>
      <c r="M27" s="232">
        <f t="shared" si="5"/>
        <v>0.00371164200951435</v>
      </c>
      <c r="N27" s="230">
        <v>3384</v>
      </c>
      <c r="O27" s="231">
        <v>3876</v>
      </c>
      <c r="P27" s="231">
        <f t="shared" si="6"/>
        <v>7260</v>
      </c>
      <c r="Q27" s="233">
        <f t="shared" si="9"/>
        <v>-0.550137741046832</v>
      </c>
    </row>
    <row r="28" spans="1:17" ht="18.75" customHeight="1">
      <c r="A28" s="234" t="s">
        <v>139</v>
      </c>
      <c r="B28" s="230">
        <v>424</v>
      </c>
      <c r="C28" s="231">
        <v>427</v>
      </c>
      <c r="D28" s="231">
        <f t="shared" si="0"/>
        <v>851</v>
      </c>
      <c r="E28" s="232">
        <f t="shared" si="1"/>
        <v>0.0022933987306806083</v>
      </c>
      <c r="F28" s="230">
        <v>513</v>
      </c>
      <c r="G28" s="231">
        <v>568</v>
      </c>
      <c r="H28" s="231">
        <f t="shared" si="2"/>
        <v>1081</v>
      </c>
      <c r="I28" s="232">
        <f t="shared" si="8"/>
        <v>-0.21276595744680848</v>
      </c>
      <c r="J28" s="230">
        <v>1178</v>
      </c>
      <c r="K28" s="231">
        <v>1114</v>
      </c>
      <c r="L28" s="231">
        <f t="shared" si="4"/>
        <v>2292</v>
      </c>
      <c r="M28" s="232">
        <f t="shared" si="5"/>
        <v>0.0026047408101062125</v>
      </c>
      <c r="N28" s="230">
        <v>1224</v>
      </c>
      <c r="O28" s="231">
        <v>1275</v>
      </c>
      <c r="P28" s="231">
        <f t="shared" si="6"/>
        <v>2499</v>
      </c>
      <c r="Q28" s="233">
        <f t="shared" si="9"/>
        <v>-0.08283313325330133</v>
      </c>
    </row>
    <row r="29" spans="1:17" ht="18.75" customHeight="1">
      <c r="A29" s="234" t="s">
        <v>140</v>
      </c>
      <c r="B29" s="230">
        <v>342</v>
      </c>
      <c r="C29" s="231">
        <v>338</v>
      </c>
      <c r="D29" s="231">
        <f t="shared" si="0"/>
        <v>680</v>
      </c>
      <c r="E29" s="232">
        <f t="shared" si="1"/>
        <v>0.0018325630280409094</v>
      </c>
      <c r="F29" s="230">
        <v>438</v>
      </c>
      <c r="G29" s="231">
        <v>462</v>
      </c>
      <c r="H29" s="231">
        <f t="shared" si="2"/>
        <v>900</v>
      </c>
      <c r="I29" s="232">
        <f t="shared" si="8"/>
        <v>-0.24444444444444446</v>
      </c>
      <c r="J29" s="230">
        <v>1195</v>
      </c>
      <c r="K29" s="231">
        <v>1626</v>
      </c>
      <c r="L29" s="231">
        <f t="shared" si="4"/>
        <v>2821</v>
      </c>
      <c r="M29" s="232">
        <f t="shared" si="5"/>
        <v>0.0032059222623514946</v>
      </c>
      <c r="N29" s="230">
        <v>1255</v>
      </c>
      <c r="O29" s="231">
        <v>1459</v>
      </c>
      <c r="P29" s="231">
        <f t="shared" si="6"/>
        <v>2714</v>
      </c>
      <c r="Q29" s="233">
        <f t="shared" si="9"/>
        <v>0.03942520265291094</v>
      </c>
    </row>
    <row r="30" spans="1:17" ht="18.75" customHeight="1" thickBot="1">
      <c r="A30" s="235" t="s">
        <v>141</v>
      </c>
      <c r="B30" s="236">
        <v>271</v>
      </c>
      <c r="C30" s="237">
        <v>238</v>
      </c>
      <c r="D30" s="237">
        <f t="shared" si="0"/>
        <v>509</v>
      </c>
      <c r="E30" s="238">
        <f t="shared" si="1"/>
        <v>0.00137172732540121</v>
      </c>
      <c r="F30" s="236">
        <v>204</v>
      </c>
      <c r="G30" s="237">
        <v>156</v>
      </c>
      <c r="H30" s="237">
        <f t="shared" si="2"/>
        <v>360</v>
      </c>
      <c r="I30" s="238">
        <f t="shared" si="8"/>
        <v>0.413888888888889</v>
      </c>
      <c r="J30" s="236">
        <v>640</v>
      </c>
      <c r="K30" s="237">
        <v>531</v>
      </c>
      <c r="L30" s="237">
        <f t="shared" si="4"/>
        <v>1171</v>
      </c>
      <c r="M30" s="238">
        <f t="shared" si="5"/>
        <v>0.0013307816268038285</v>
      </c>
      <c r="N30" s="236">
        <v>809</v>
      </c>
      <c r="O30" s="237">
        <v>498</v>
      </c>
      <c r="P30" s="237">
        <f t="shared" si="6"/>
        <v>1307</v>
      </c>
      <c r="Q30" s="239">
        <f t="shared" si="9"/>
        <v>-0.1040550879877582</v>
      </c>
    </row>
    <row r="31" spans="1:17" ht="15">
      <c r="A31" s="240" t="s">
        <v>142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</row>
    <row r="32" ht="15">
      <c r="A32" s="240" t="s">
        <v>118</v>
      </c>
    </row>
  </sheetData>
  <sheetProtection/>
  <mergeCells count="12">
    <mergeCell ref="A1:Q1"/>
    <mergeCell ref="A2:A4"/>
    <mergeCell ref="E3:E4"/>
    <mergeCell ref="B3:D3"/>
    <mergeCell ref="N3:P3"/>
    <mergeCell ref="Q3:Q4"/>
    <mergeCell ref="F3:H3"/>
    <mergeCell ref="J3:L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82" zoomScaleNormal="82" zoomScalePageLayoutView="0" workbookViewId="0" topLeftCell="A1">
      <selection activeCell="Q13" sqref="Q13"/>
    </sheetView>
  </sheetViews>
  <sheetFormatPr defaultColWidth="9.140625" defaultRowHeight="12.75"/>
  <cols>
    <col min="1" max="1" width="17.8515625" style="217" customWidth="1"/>
    <col min="2" max="2" width="8.140625" style="217" customWidth="1"/>
    <col min="3" max="3" width="9.140625" style="217" customWidth="1"/>
    <col min="4" max="4" width="8.140625" style="217" customWidth="1"/>
    <col min="5" max="5" width="9.421875" style="217" customWidth="1"/>
    <col min="6" max="6" width="7.421875" style="217" customWidth="1"/>
    <col min="7" max="7" width="9.00390625" style="217" customWidth="1"/>
    <col min="8" max="8" width="8.140625" style="217" customWidth="1"/>
    <col min="9" max="9" width="9.57421875" style="217" customWidth="1"/>
    <col min="10" max="10" width="7.8515625" style="217" customWidth="1"/>
    <col min="11" max="11" width="9.7109375" style="217" customWidth="1"/>
    <col min="12" max="12" width="10.140625" style="217" customWidth="1"/>
    <col min="13" max="13" width="9.00390625" style="217" customWidth="1"/>
    <col min="14" max="14" width="8.57421875" style="217" customWidth="1"/>
    <col min="15" max="15" width="9.8515625" style="217" customWidth="1"/>
    <col min="16" max="16" width="9.28125" style="217" customWidth="1"/>
    <col min="17" max="17" width="9.421875" style="217" customWidth="1"/>
    <col min="18" max="16384" width="9.140625" style="217" customWidth="1"/>
  </cols>
  <sheetData>
    <row r="1" spans="1:17" ht="25.5" customHeight="1" thickBot="1">
      <c r="A1" s="768" t="s">
        <v>143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70"/>
    </row>
    <row r="2" spans="1:17" ht="18.75" customHeight="1" thickBot="1">
      <c r="A2" s="779" t="s">
        <v>120</v>
      </c>
      <c r="B2" s="765" t="s">
        <v>2</v>
      </c>
      <c r="C2" s="766"/>
      <c r="D2" s="766"/>
      <c r="E2" s="766"/>
      <c r="F2" s="766"/>
      <c r="G2" s="766"/>
      <c r="H2" s="766"/>
      <c r="I2" s="767"/>
      <c r="J2" s="765" t="s">
        <v>3</v>
      </c>
      <c r="K2" s="766"/>
      <c r="L2" s="766"/>
      <c r="M2" s="766"/>
      <c r="N2" s="766"/>
      <c r="O2" s="766"/>
      <c r="P2" s="766"/>
      <c r="Q2" s="767"/>
    </row>
    <row r="3" spans="1:17" s="218" customFormat="1" ht="26.25" customHeight="1">
      <c r="A3" s="780"/>
      <c r="B3" s="774" t="s">
        <v>4</v>
      </c>
      <c r="C3" s="775"/>
      <c r="D3" s="776"/>
      <c r="E3" s="763" t="s">
        <v>5</v>
      </c>
      <c r="F3" s="774" t="s">
        <v>6</v>
      </c>
      <c r="G3" s="775"/>
      <c r="H3" s="776"/>
      <c r="I3" s="761" t="s">
        <v>7</v>
      </c>
      <c r="J3" s="774" t="s">
        <v>97</v>
      </c>
      <c r="K3" s="775"/>
      <c r="L3" s="776"/>
      <c r="M3" s="763" t="s">
        <v>5</v>
      </c>
      <c r="N3" s="774" t="s">
        <v>98</v>
      </c>
      <c r="O3" s="775"/>
      <c r="P3" s="776"/>
      <c r="Q3" s="777" t="s">
        <v>7</v>
      </c>
    </row>
    <row r="4" spans="1:17" s="218" customFormat="1" ht="15" customHeight="1" thickBot="1">
      <c r="A4" s="781"/>
      <c r="B4" s="219" t="s">
        <v>10</v>
      </c>
      <c r="C4" s="220" t="s">
        <v>11</v>
      </c>
      <c r="D4" s="220" t="s">
        <v>12</v>
      </c>
      <c r="E4" s="764"/>
      <c r="F4" s="219" t="s">
        <v>10</v>
      </c>
      <c r="G4" s="220" t="s">
        <v>11</v>
      </c>
      <c r="H4" s="222" t="s">
        <v>12</v>
      </c>
      <c r="I4" s="762"/>
      <c r="J4" s="219" t="s">
        <v>10</v>
      </c>
      <c r="K4" s="220" t="s">
        <v>11</v>
      </c>
      <c r="L4" s="220" t="s">
        <v>12</v>
      </c>
      <c r="M4" s="764"/>
      <c r="N4" s="219" t="s">
        <v>10</v>
      </c>
      <c r="O4" s="220" t="s">
        <v>11</v>
      </c>
      <c r="P4" s="222" t="s">
        <v>12</v>
      </c>
      <c r="Q4" s="778"/>
    </row>
    <row r="5" spans="1:17" s="228" customFormat="1" ht="18.75" customHeight="1">
      <c r="A5" s="223" t="s">
        <v>13</v>
      </c>
      <c r="B5" s="224">
        <f>SUM(B6:B36)</f>
        <v>24124.996999999996</v>
      </c>
      <c r="C5" s="225">
        <f>SUM(C6:C36)</f>
        <v>12126.485999999999</v>
      </c>
      <c r="D5" s="226">
        <f aca="true" t="shared" si="0" ref="D5:D36">C5+B5</f>
        <v>36251.48299999999</v>
      </c>
      <c r="E5" s="227">
        <f aca="true" t="shared" si="1" ref="E5:E36">(D5/$D$5)</f>
        <v>1</v>
      </c>
      <c r="F5" s="224">
        <f>SUM(F6:F36)</f>
        <v>31851.071</v>
      </c>
      <c r="G5" s="225">
        <f>SUM(G6:G36)</f>
        <v>16198.118999999999</v>
      </c>
      <c r="H5" s="226">
        <f aca="true" t="shared" si="2" ref="H5:H36">G5+F5</f>
        <v>48049.19</v>
      </c>
      <c r="I5" s="227">
        <f aca="true" t="shared" si="3" ref="I5:I36">(D5/H5-1)</f>
        <v>-0.24553394136300755</v>
      </c>
      <c r="J5" s="224">
        <f>SUM(J6:J36)</f>
        <v>48994.580999999984</v>
      </c>
      <c r="K5" s="225">
        <f>SUM(K6:K36)</f>
        <v>23607.509000000005</v>
      </c>
      <c r="L5" s="225">
        <f aca="true" t="shared" si="4" ref="L5:L36">K5+J5</f>
        <v>72602.09</v>
      </c>
      <c r="M5" s="227">
        <f aca="true" t="shared" si="5" ref="M5:M36">(L5/$L$5)</f>
        <v>1</v>
      </c>
      <c r="N5" s="224">
        <f>SUM(N6:N36)</f>
        <v>59588.03899999999</v>
      </c>
      <c r="O5" s="225">
        <f>SUM(O6:O36)</f>
        <v>31167.678</v>
      </c>
      <c r="P5" s="225">
        <f aca="true" t="shared" si="6" ref="P5:P36">O5+N5</f>
        <v>90755.71699999999</v>
      </c>
      <c r="Q5" s="227">
        <f aca="true" t="shared" si="7" ref="Q5:Q36">(L5/P5-1)</f>
        <v>-0.20002736576914482</v>
      </c>
    </row>
    <row r="6" spans="1:17" ht="18.75" customHeight="1">
      <c r="A6" s="234" t="s">
        <v>112</v>
      </c>
      <c r="B6" s="230">
        <v>5419.365</v>
      </c>
      <c r="C6" s="231">
        <v>3297.6989999999996</v>
      </c>
      <c r="D6" s="231">
        <f t="shared" si="0"/>
        <v>8717.063999999998</v>
      </c>
      <c r="E6" s="232">
        <f t="shared" si="1"/>
        <v>0.24046089369640408</v>
      </c>
      <c r="F6" s="230">
        <v>8397.506000000001</v>
      </c>
      <c r="G6" s="231">
        <v>4598.822</v>
      </c>
      <c r="H6" s="231">
        <f t="shared" si="2"/>
        <v>12996.328000000001</v>
      </c>
      <c r="I6" s="242">
        <f t="shared" si="3"/>
        <v>-0.32926715915449367</v>
      </c>
      <c r="J6" s="230">
        <v>10653.714000000002</v>
      </c>
      <c r="K6" s="231">
        <v>6517.774</v>
      </c>
      <c r="L6" s="231">
        <f t="shared" si="4"/>
        <v>17171.488</v>
      </c>
      <c r="M6" s="232">
        <f t="shared" si="5"/>
        <v>0.23651506451122828</v>
      </c>
      <c r="N6" s="230">
        <v>16391.537</v>
      </c>
      <c r="O6" s="231">
        <v>9033.633999999998</v>
      </c>
      <c r="P6" s="231">
        <f t="shared" si="6"/>
        <v>25425.171</v>
      </c>
      <c r="Q6" s="233">
        <f t="shared" si="7"/>
        <v>-0.3246264499066692</v>
      </c>
    </row>
    <row r="7" spans="1:17" ht="18.75" customHeight="1">
      <c r="A7" s="234" t="s">
        <v>144</v>
      </c>
      <c r="B7" s="230">
        <v>3796.23</v>
      </c>
      <c r="C7" s="231">
        <v>1645.3110000000001</v>
      </c>
      <c r="D7" s="231">
        <f t="shared" si="0"/>
        <v>5441.541</v>
      </c>
      <c r="E7" s="232">
        <f t="shared" si="1"/>
        <v>0.15010533500105364</v>
      </c>
      <c r="F7" s="230">
        <v>4528.013</v>
      </c>
      <c r="G7" s="231">
        <v>1810.145</v>
      </c>
      <c r="H7" s="231">
        <f t="shared" si="2"/>
        <v>6338.157999999999</v>
      </c>
      <c r="I7" s="242">
        <f t="shared" si="3"/>
        <v>-0.14146333997984895</v>
      </c>
      <c r="J7" s="230">
        <v>8031.436</v>
      </c>
      <c r="K7" s="231">
        <v>3182.529</v>
      </c>
      <c r="L7" s="231">
        <f t="shared" si="4"/>
        <v>11213.965</v>
      </c>
      <c r="M7" s="232">
        <f t="shared" si="5"/>
        <v>0.15445788130892651</v>
      </c>
      <c r="N7" s="230">
        <v>8568.472</v>
      </c>
      <c r="O7" s="231">
        <v>3351.146</v>
      </c>
      <c r="P7" s="231">
        <f t="shared" si="6"/>
        <v>11919.618</v>
      </c>
      <c r="Q7" s="233">
        <f t="shared" si="7"/>
        <v>-0.05920097439364247</v>
      </c>
    </row>
    <row r="8" spans="1:17" ht="18.75" customHeight="1">
      <c r="A8" s="234" t="s">
        <v>145</v>
      </c>
      <c r="B8" s="230">
        <v>3822.822</v>
      </c>
      <c r="C8" s="231">
        <v>1069.662</v>
      </c>
      <c r="D8" s="231">
        <f t="shared" si="0"/>
        <v>4892.484</v>
      </c>
      <c r="E8" s="232">
        <f t="shared" si="1"/>
        <v>0.13495955462015172</v>
      </c>
      <c r="F8" s="230">
        <v>4894.364</v>
      </c>
      <c r="G8" s="231">
        <v>1353.121</v>
      </c>
      <c r="H8" s="231">
        <f t="shared" si="2"/>
        <v>6247.485</v>
      </c>
      <c r="I8" s="242">
        <f t="shared" si="3"/>
        <v>-0.21688743550404677</v>
      </c>
      <c r="J8" s="230">
        <v>9053.229</v>
      </c>
      <c r="K8" s="231">
        <v>2082.541</v>
      </c>
      <c r="L8" s="231">
        <f t="shared" si="4"/>
        <v>11135.77</v>
      </c>
      <c r="M8" s="232">
        <f t="shared" si="5"/>
        <v>0.15338084619878023</v>
      </c>
      <c r="N8" s="230">
        <v>9968.108</v>
      </c>
      <c r="O8" s="231">
        <v>2863.876</v>
      </c>
      <c r="P8" s="231">
        <f t="shared" si="6"/>
        <v>12831.984</v>
      </c>
      <c r="Q8" s="233">
        <f t="shared" si="7"/>
        <v>-0.13218641793817698</v>
      </c>
    </row>
    <row r="9" spans="1:17" ht="18.75" customHeight="1">
      <c r="A9" s="234" t="s">
        <v>109</v>
      </c>
      <c r="B9" s="230">
        <v>2690.0319999999997</v>
      </c>
      <c r="C9" s="231">
        <v>1651.8380000000002</v>
      </c>
      <c r="D9" s="231">
        <f t="shared" si="0"/>
        <v>4341.87</v>
      </c>
      <c r="E9" s="232">
        <f t="shared" si="1"/>
        <v>0.1197708242722098</v>
      </c>
      <c r="F9" s="230">
        <v>4766.54</v>
      </c>
      <c r="G9" s="231">
        <v>2825.916</v>
      </c>
      <c r="H9" s="231">
        <f t="shared" si="2"/>
        <v>7592.456</v>
      </c>
      <c r="I9" s="242">
        <f t="shared" si="3"/>
        <v>-0.42813366320463364</v>
      </c>
      <c r="J9" s="230">
        <v>4893.045999999999</v>
      </c>
      <c r="K9" s="231">
        <v>3033.1639999999998</v>
      </c>
      <c r="L9" s="231">
        <f t="shared" si="4"/>
        <v>7926.209999999999</v>
      </c>
      <c r="M9" s="232">
        <f t="shared" si="5"/>
        <v>0.1091733034131662</v>
      </c>
      <c r="N9" s="230">
        <v>8211.293000000001</v>
      </c>
      <c r="O9" s="231">
        <v>4915.340999999999</v>
      </c>
      <c r="P9" s="231">
        <f t="shared" si="6"/>
        <v>13126.634000000002</v>
      </c>
      <c r="Q9" s="233">
        <f t="shared" si="7"/>
        <v>-0.39617345924324565</v>
      </c>
    </row>
    <row r="10" spans="1:17" ht="18.75" customHeight="1">
      <c r="A10" s="234" t="s">
        <v>146</v>
      </c>
      <c r="B10" s="230">
        <v>2195.054</v>
      </c>
      <c r="C10" s="231">
        <v>606.2289999999999</v>
      </c>
      <c r="D10" s="231">
        <f t="shared" si="0"/>
        <v>2801.283</v>
      </c>
      <c r="E10" s="232">
        <f t="shared" si="1"/>
        <v>0.07727361112371597</v>
      </c>
      <c r="F10" s="230">
        <v>1366.288</v>
      </c>
      <c r="G10" s="231">
        <v>761.4340000000001</v>
      </c>
      <c r="H10" s="231">
        <f t="shared" si="2"/>
        <v>2127.722</v>
      </c>
      <c r="I10" s="242">
        <f t="shared" si="3"/>
        <v>0.316564382001032</v>
      </c>
      <c r="J10" s="230">
        <v>3892.974</v>
      </c>
      <c r="K10" s="231">
        <v>1212.9540000000002</v>
      </c>
      <c r="L10" s="231">
        <f t="shared" si="4"/>
        <v>5105.928</v>
      </c>
      <c r="M10" s="232">
        <f t="shared" si="5"/>
        <v>0.07032756219552358</v>
      </c>
      <c r="N10" s="230">
        <v>2347.5539999999996</v>
      </c>
      <c r="O10" s="231">
        <v>1463.699</v>
      </c>
      <c r="P10" s="231">
        <f t="shared" si="6"/>
        <v>3811.2529999999997</v>
      </c>
      <c r="Q10" s="233">
        <f t="shared" si="7"/>
        <v>0.33969799433414694</v>
      </c>
    </row>
    <row r="11" spans="1:17" ht="18.75" customHeight="1">
      <c r="A11" s="234" t="s">
        <v>99</v>
      </c>
      <c r="B11" s="230">
        <v>1428.9469999999997</v>
      </c>
      <c r="C11" s="231">
        <v>1251.208</v>
      </c>
      <c r="D11" s="231">
        <f t="shared" si="0"/>
        <v>2680.1549999999997</v>
      </c>
      <c r="E11" s="232">
        <f t="shared" si="1"/>
        <v>0.0739322857495237</v>
      </c>
      <c r="F11" s="230">
        <v>1891.2259999999997</v>
      </c>
      <c r="G11" s="231">
        <v>1454.566</v>
      </c>
      <c r="H11" s="231">
        <f t="shared" si="2"/>
        <v>3345.7919999999995</v>
      </c>
      <c r="I11" s="242">
        <f t="shared" si="3"/>
        <v>-0.19894751377252373</v>
      </c>
      <c r="J11" s="230">
        <v>3044.897</v>
      </c>
      <c r="K11" s="231">
        <v>2604.4170000000004</v>
      </c>
      <c r="L11" s="231">
        <f t="shared" si="4"/>
        <v>5649.314</v>
      </c>
      <c r="M11" s="232">
        <f t="shared" si="5"/>
        <v>0.07781200238174962</v>
      </c>
      <c r="N11" s="230">
        <v>3414.8079999999995</v>
      </c>
      <c r="O11" s="231">
        <v>2798.188</v>
      </c>
      <c r="P11" s="231">
        <f t="shared" si="6"/>
        <v>6212.995999999999</v>
      </c>
      <c r="Q11" s="233">
        <f t="shared" si="7"/>
        <v>-0.09072627762837748</v>
      </c>
    </row>
    <row r="12" spans="1:17" ht="18.75" customHeight="1">
      <c r="A12" s="234" t="s">
        <v>147</v>
      </c>
      <c r="B12" s="230">
        <v>790.295</v>
      </c>
      <c r="C12" s="231">
        <v>403.841</v>
      </c>
      <c r="D12" s="231">
        <f t="shared" si="0"/>
        <v>1194.136</v>
      </c>
      <c r="E12" s="232">
        <f t="shared" si="1"/>
        <v>0.03294033515815064</v>
      </c>
      <c r="F12" s="230">
        <v>321.75300000000004</v>
      </c>
      <c r="G12" s="231">
        <v>183.893</v>
      </c>
      <c r="H12" s="231">
        <f t="shared" si="2"/>
        <v>505.6460000000001</v>
      </c>
      <c r="I12" s="242">
        <f t="shared" si="3"/>
        <v>1.3616047590606861</v>
      </c>
      <c r="J12" s="230">
        <v>1530.533</v>
      </c>
      <c r="K12" s="231">
        <v>601.293</v>
      </c>
      <c r="L12" s="231">
        <f t="shared" si="4"/>
        <v>2131.826</v>
      </c>
      <c r="M12" s="232">
        <f t="shared" si="5"/>
        <v>0.029363149187578486</v>
      </c>
      <c r="N12" s="230">
        <v>593.2940000000001</v>
      </c>
      <c r="O12" s="231">
        <v>651.8929999999999</v>
      </c>
      <c r="P12" s="231">
        <f t="shared" si="6"/>
        <v>1245.187</v>
      </c>
      <c r="Q12" s="233">
        <f t="shared" si="7"/>
        <v>0.7120528884416559</v>
      </c>
    </row>
    <row r="13" spans="1:17" ht="18.75" customHeight="1">
      <c r="A13" s="234" t="s">
        <v>148</v>
      </c>
      <c r="B13" s="230">
        <v>761.1</v>
      </c>
      <c r="C13" s="231">
        <v>296.189</v>
      </c>
      <c r="D13" s="231">
        <f t="shared" si="0"/>
        <v>1057.289</v>
      </c>
      <c r="E13" s="232">
        <f t="shared" si="1"/>
        <v>0.02916539993687983</v>
      </c>
      <c r="F13" s="230">
        <v>920.813</v>
      </c>
      <c r="G13" s="231">
        <v>463.865</v>
      </c>
      <c r="H13" s="231">
        <f t="shared" si="2"/>
        <v>1384.6779999999999</v>
      </c>
      <c r="I13" s="242">
        <f t="shared" si="3"/>
        <v>-0.2364369189082226</v>
      </c>
      <c r="J13" s="230">
        <v>1480.127</v>
      </c>
      <c r="K13" s="231">
        <v>644.502</v>
      </c>
      <c r="L13" s="231">
        <f t="shared" si="4"/>
        <v>2124.629</v>
      </c>
      <c r="M13" s="232">
        <f t="shared" si="5"/>
        <v>0.029264019809898036</v>
      </c>
      <c r="N13" s="230">
        <v>1662.999</v>
      </c>
      <c r="O13" s="231">
        <v>891.8779999999999</v>
      </c>
      <c r="P13" s="231">
        <f t="shared" si="6"/>
        <v>2554.877</v>
      </c>
      <c r="Q13" s="233">
        <f t="shared" si="7"/>
        <v>-0.16840262760203328</v>
      </c>
    </row>
    <row r="14" spans="1:17" ht="18.75" customHeight="1">
      <c r="A14" s="234" t="s">
        <v>149</v>
      </c>
      <c r="B14" s="230">
        <v>603.591</v>
      </c>
      <c r="C14" s="231">
        <v>279.704</v>
      </c>
      <c r="D14" s="231">
        <f t="shared" si="0"/>
        <v>883.2950000000001</v>
      </c>
      <c r="E14" s="232">
        <f t="shared" si="1"/>
        <v>0.02436576180897207</v>
      </c>
      <c r="F14" s="230">
        <v>747.428</v>
      </c>
      <c r="G14" s="231">
        <v>447.173</v>
      </c>
      <c r="H14" s="231">
        <f t="shared" si="2"/>
        <v>1194.601</v>
      </c>
      <c r="I14" s="242">
        <f t="shared" si="3"/>
        <v>-0.2605941230586615</v>
      </c>
      <c r="J14" s="230">
        <v>1219.7490000000003</v>
      </c>
      <c r="K14" s="231">
        <v>686.6120000000001</v>
      </c>
      <c r="L14" s="231">
        <f t="shared" si="4"/>
        <v>1906.3610000000003</v>
      </c>
      <c r="M14" s="232">
        <f t="shared" si="5"/>
        <v>0.026257660075625928</v>
      </c>
      <c r="N14" s="230">
        <v>1450.1760000000002</v>
      </c>
      <c r="O14" s="231">
        <v>808.364</v>
      </c>
      <c r="P14" s="231">
        <f t="shared" si="6"/>
        <v>2258.54</v>
      </c>
      <c r="Q14" s="233">
        <f t="shared" si="7"/>
        <v>-0.15593215085851908</v>
      </c>
    </row>
    <row r="15" spans="1:17" ht="18.75" customHeight="1">
      <c r="A15" s="234" t="s">
        <v>108</v>
      </c>
      <c r="B15" s="230">
        <v>482.3420000000001</v>
      </c>
      <c r="C15" s="231">
        <v>286.74600000000004</v>
      </c>
      <c r="D15" s="231">
        <f t="shared" si="0"/>
        <v>769.0880000000002</v>
      </c>
      <c r="E15" s="232">
        <f t="shared" si="1"/>
        <v>0.021215352762258038</v>
      </c>
      <c r="F15" s="230">
        <v>376.37300000000005</v>
      </c>
      <c r="G15" s="231">
        <v>218.40200000000002</v>
      </c>
      <c r="H15" s="231">
        <f t="shared" si="2"/>
        <v>594.7750000000001</v>
      </c>
      <c r="I15" s="242">
        <f t="shared" si="3"/>
        <v>0.2930738514564333</v>
      </c>
      <c r="J15" s="230">
        <v>684.542</v>
      </c>
      <c r="K15" s="231">
        <v>419.44</v>
      </c>
      <c r="L15" s="231">
        <f t="shared" si="4"/>
        <v>1103.982</v>
      </c>
      <c r="M15" s="232">
        <f t="shared" si="5"/>
        <v>0.015205925890012257</v>
      </c>
      <c r="N15" s="230">
        <v>618.2040000000001</v>
      </c>
      <c r="O15" s="231">
        <v>378.30299999999994</v>
      </c>
      <c r="P15" s="231">
        <f t="shared" si="6"/>
        <v>996.5070000000001</v>
      </c>
      <c r="Q15" s="233">
        <f t="shared" si="7"/>
        <v>0.10785172607919447</v>
      </c>
    </row>
    <row r="16" spans="1:17" ht="18.75" customHeight="1">
      <c r="A16" s="234" t="s">
        <v>150</v>
      </c>
      <c r="B16" s="230">
        <v>364.073</v>
      </c>
      <c r="C16" s="231">
        <v>220.193</v>
      </c>
      <c r="D16" s="231">
        <f t="shared" si="0"/>
        <v>584.266</v>
      </c>
      <c r="E16" s="232">
        <f t="shared" si="1"/>
        <v>0.01611702340563557</v>
      </c>
      <c r="F16" s="230">
        <v>286.442</v>
      </c>
      <c r="G16" s="231">
        <v>211.913</v>
      </c>
      <c r="H16" s="231">
        <f t="shared" si="2"/>
        <v>498.355</v>
      </c>
      <c r="I16" s="242">
        <f t="shared" si="3"/>
        <v>0.17238916033751028</v>
      </c>
      <c r="J16" s="230">
        <v>793.829</v>
      </c>
      <c r="K16" s="231">
        <v>424.23</v>
      </c>
      <c r="L16" s="231">
        <f t="shared" si="4"/>
        <v>1218.059</v>
      </c>
      <c r="M16" s="232">
        <f t="shared" si="5"/>
        <v>0.01677718919661955</v>
      </c>
      <c r="N16" s="230">
        <v>518.252</v>
      </c>
      <c r="O16" s="231">
        <v>465.912</v>
      </c>
      <c r="P16" s="231">
        <f t="shared" si="6"/>
        <v>984.164</v>
      </c>
      <c r="Q16" s="233">
        <f t="shared" si="7"/>
        <v>0.23765856097154536</v>
      </c>
    </row>
    <row r="17" spans="1:17" ht="18.75" customHeight="1">
      <c r="A17" s="234" t="s">
        <v>151</v>
      </c>
      <c r="B17" s="230">
        <v>364.402</v>
      </c>
      <c r="C17" s="231">
        <v>45.461</v>
      </c>
      <c r="D17" s="231">
        <f t="shared" si="0"/>
        <v>409.863</v>
      </c>
      <c r="E17" s="232">
        <f t="shared" si="1"/>
        <v>0.011306102980669787</v>
      </c>
      <c r="F17" s="230">
        <v>342.606</v>
      </c>
      <c r="G17" s="231">
        <v>66.85</v>
      </c>
      <c r="H17" s="231">
        <f t="shared" si="2"/>
        <v>409.456</v>
      </c>
      <c r="I17" s="242">
        <f t="shared" si="3"/>
        <v>0.0009940017975069715</v>
      </c>
      <c r="J17" s="230">
        <v>623.008</v>
      </c>
      <c r="K17" s="231">
        <v>88.02199999999999</v>
      </c>
      <c r="L17" s="231">
        <f t="shared" si="4"/>
        <v>711.03</v>
      </c>
      <c r="M17" s="232">
        <f t="shared" si="5"/>
        <v>0.009793519718234008</v>
      </c>
      <c r="N17" s="230">
        <v>631.739</v>
      </c>
      <c r="O17" s="231">
        <v>108.49799999999999</v>
      </c>
      <c r="P17" s="231">
        <f t="shared" si="6"/>
        <v>740.2370000000001</v>
      </c>
      <c r="Q17" s="233">
        <f t="shared" si="7"/>
        <v>-0.039456282244740626</v>
      </c>
    </row>
    <row r="18" spans="1:17" ht="18.75" customHeight="1">
      <c r="A18" s="234" t="s">
        <v>123</v>
      </c>
      <c r="B18" s="230">
        <v>113.209</v>
      </c>
      <c r="C18" s="231">
        <v>260.604</v>
      </c>
      <c r="D18" s="231">
        <f t="shared" si="0"/>
        <v>373.813</v>
      </c>
      <c r="E18" s="232">
        <f t="shared" si="1"/>
        <v>0.010311660905017322</v>
      </c>
      <c r="F18" s="230">
        <v>195.996</v>
      </c>
      <c r="G18" s="231">
        <v>411.274</v>
      </c>
      <c r="H18" s="231">
        <f t="shared" si="2"/>
        <v>607.27</v>
      </c>
      <c r="I18" s="242">
        <f t="shared" si="3"/>
        <v>-0.38443690615377013</v>
      </c>
      <c r="J18" s="230">
        <v>254.861</v>
      </c>
      <c r="K18" s="231">
        <v>443.985</v>
      </c>
      <c r="L18" s="231">
        <f t="shared" si="4"/>
        <v>698.846</v>
      </c>
      <c r="M18" s="232">
        <f t="shared" si="5"/>
        <v>0.009625700857922961</v>
      </c>
      <c r="N18" s="230">
        <v>407.341</v>
      </c>
      <c r="O18" s="231">
        <v>670.617</v>
      </c>
      <c r="P18" s="231">
        <f t="shared" si="6"/>
        <v>1077.958</v>
      </c>
      <c r="Q18" s="233">
        <f t="shared" si="7"/>
        <v>-0.3516945929247708</v>
      </c>
    </row>
    <row r="19" spans="1:17" ht="18.75" customHeight="1">
      <c r="A19" s="234" t="s">
        <v>152</v>
      </c>
      <c r="B19" s="230">
        <v>255.071</v>
      </c>
      <c r="C19" s="231">
        <v>116.883</v>
      </c>
      <c r="D19" s="231">
        <f t="shared" si="0"/>
        <v>371.954</v>
      </c>
      <c r="E19" s="232">
        <f t="shared" si="1"/>
        <v>0.010260380244306146</v>
      </c>
      <c r="F19" s="230">
        <v>205.657</v>
      </c>
      <c r="G19" s="231">
        <v>113.831</v>
      </c>
      <c r="H19" s="231">
        <f t="shared" si="2"/>
        <v>319.488</v>
      </c>
      <c r="I19" s="242">
        <f t="shared" si="3"/>
        <v>0.16421900040064097</v>
      </c>
      <c r="J19" s="230">
        <v>440.4</v>
      </c>
      <c r="K19" s="231">
        <v>239.094</v>
      </c>
      <c r="L19" s="231">
        <f t="shared" si="4"/>
        <v>679.4939999999999</v>
      </c>
      <c r="M19" s="232">
        <f t="shared" si="5"/>
        <v>0.009359152057468317</v>
      </c>
      <c r="N19" s="230">
        <v>440.427</v>
      </c>
      <c r="O19" s="231">
        <v>210.14600000000002</v>
      </c>
      <c r="P19" s="231">
        <f t="shared" si="6"/>
        <v>650.5730000000001</v>
      </c>
      <c r="Q19" s="233">
        <f t="shared" si="7"/>
        <v>0.04445465766332113</v>
      </c>
    </row>
    <row r="20" spans="1:17" ht="18.75" customHeight="1">
      <c r="A20" s="234" t="s">
        <v>122</v>
      </c>
      <c r="B20" s="230">
        <v>198.50699999999995</v>
      </c>
      <c r="C20" s="231">
        <v>82.282</v>
      </c>
      <c r="D20" s="231">
        <f t="shared" si="0"/>
        <v>280.78899999999993</v>
      </c>
      <c r="E20" s="232">
        <f t="shared" si="1"/>
        <v>0.007745586573658241</v>
      </c>
      <c r="F20" s="230">
        <v>412.8910000000002</v>
      </c>
      <c r="G20" s="231">
        <v>96.96</v>
      </c>
      <c r="H20" s="231">
        <f t="shared" si="2"/>
        <v>509.85100000000017</v>
      </c>
      <c r="I20" s="242">
        <f t="shared" si="3"/>
        <v>-0.44927243449556864</v>
      </c>
      <c r="J20" s="230">
        <v>382.615</v>
      </c>
      <c r="K20" s="231">
        <v>153.411</v>
      </c>
      <c r="L20" s="231">
        <f t="shared" si="4"/>
        <v>536.0260000000001</v>
      </c>
      <c r="M20" s="232">
        <f t="shared" si="5"/>
        <v>0.007383065694114317</v>
      </c>
      <c r="N20" s="230">
        <v>715.2659999999996</v>
      </c>
      <c r="O20" s="231">
        <v>168.962</v>
      </c>
      <c r="P20" s="231">
        <f t="shared" si="6"/>
        <v>884.2279999999996</v>
      </c>
      <c r="Q20" s="233">
        <f t="shared" si="7"/>
        <v>-0.39379209887042677</v>
      </c>
    </row>
    <row r="21" spans="1:17" ht="18.75" customHeight="1">
      <c r="A21" s="234" t="s">
        <v>125</v>
      </c>
      <c r="B21" s="230">
        <v>19.02</v>
      </c>
      <c r="C21" s="231">
        <v>222.101</v>
      </c>
      <c r="D21" s="231">
        <f t="shared" si="0"/>
        <v>241.121</v>
      </c>
      <c r="E21" s="232">
        <f t="shared" si="1"/>
        <v>0.006651341684421574</v>
      </c>
      <c r="F21" s="230">
        <v>45.743</v>
      </c>
      <c r="G21" s="231">
        <v>244.301</v>
      </c>
      <c r="H21" s="231">
        <f t="shared" si="2"/>
        <v>290.044</v>
      </c>
      <c r="I21" s="242">
        <f t="shared" si="3"/>
        <v>-0.16867440802085187</v>
      </c>
      <c r="J21" s="230">
        <v>25.395</v>
      </c>
      <c r="K21" s="231">
        <v>385.916</v>
      </c>
      <c r="L21" s="231">
        <f t="shared" si="4"/>
        <v>411.311</v>
      </c>
      <c r="M21" s="232">
        <f t="shared" si="5"/>
        <v>0.00566527768002271</v>
      </c>
      <c r="N21" s="230">
        <v>89.254</v>
      </c>
      <c r="O21" s="231">
        <v>452.326</v>
      </c>
      <c r="P21" s="231">
        <f t="shared" si="6"/>
        <v>541.58</v>
      </c>
      <c r="Q21" s="233">
        <f t="shared" si="7"/>
        <v>-0.24053510100077558</v>
      </c>
    </row>
    <row r="22" spans="1:17" ht="18.75" customHeight="1">
      <c r="A22" s="234" t="s">
        <v>101</v>
      </c>
      <c r="B22" s="230">
        <v>152.553</v>
      </c>
      <c r="C22" s="231">
        <v>54.27</v>
      </c>
      <c r="D22" s="231">
        <f t="shared" si="0"/>
        <v>206.823</v>
      </c>
      <c r="E22" s="232">
        <f t="shared" si="1"/>
        <v>0.005705228666093468</v>
      </c>
      <c r="F22" s="230">
        <v>131.04700000000003</v>
      </c>
      <c r="G22" s="231">
        <v>40.348</v>
      </c>
      <c r="H22" s="231">
        <f t="shared" si="2"/>
        <v>171.39500000000004</v>
      </c>
      <c r="I22" s="242">
        <f t="shared" si="3"/>
        <v>0.20670381283001227</v>
      </c>
      <c r="J22" s="230">
        <v>294.636</v>
      </c>
      <c r="K22" s="231">
        <v>91.13799999999999</v>
      </c>
      <c r="L22" s="231">
        <f t="shared" si="4"/>
        <v>385.774</v>
      </c>
      <c r="M22" s="232">
        <f t="shared" si="5"/>
        <v>0.005313538494552981</v>
      </c>
      <c r="N22" s="230">
        <v>204.81600000000003</v>
      </c>
      <c r="O22" s="231">
        <v>63.42600000000001</v>
      </c>
      <c r="P22" s="231">
        <f t="shared" si="6"/>
        <v>268.242</v>
      </c>
      <c r="Q22" s="233">
        <f t="shared" si="7"/>
        <v>0.4381565899449005</v>
      </c>
    </row>
    <row r="23" spans="1:17" ht="18.75" customHeight="1">
      <c r="A23" s="234" t="s">
        <v>131</v>
      </c>
      <c r="B23" s="230">
        <v>64.092</v>
      </c>
      <c r="C23" s="231">
        <v>121.059</v>
      </c>
      <c r="D23" s="231">
        <f t="shared" si="0"/>
        <v>185.151</v>
      </c>
      <c r="E23" s="232">
        <f t="shared" si="1"/>
        <v>0.005107404847409968</v>
      </c>
      <c r="F23" s="230">
        <v>97.46</v>
      </c>
      <c r="G23" s="231">
        <v>122.2</v>
      </c>
      <c r="H23" s="231">
        <f t="shared" si="2"/>
        <v>219.66</v>
      </c>
      <c r="I23" s="242">
        <f t="shared" si="3"/>
        <v>-0.15710188473094777</v>
      </c>
      <c r="J23" s="230">
        <v>135.70600000000002</v>
      </c>
      <c r="K23" s="231">
        <v>196.631</v>
      </c>
      <c r="L23" s="231">
        <f t="shared" si="4"/>
        <v>332.337</v>
      </c>
      <c r="M23" s="232">
        <f t="shared" si="5"/>
        <v>0.0045775128512140625</v>
      </c>
      <c r="N23" s="230">
        <v>182.277</v>
      </c>
      <c r="O23" s="231">
        <v>231.94400000000002</v>
      </c>
      <c r="P23" s="231">
        <f t="shared" si="6"/>
        <v>414.221</v>
      </c>
      <c r="Q23" s="233">
        <f t="shared" si="7"/>
        <v>-0.19768191376101163</v>
      </c>
    </row>
    <row r="24" spans="1:17" ht="18.75" customHeight="1">
      <c r="A24" s="234" t="s">
        <v>121</v>
      </c>
      <c r="B24" s="230">
        <v>114.275</v>
      </c>
      <c r="C24" s="231">
        <v>31.43</v>
      </c>
      <c r="D24" s="231">
        <f t="shared" si="0"/>
        <v>145.705</v>
      </c>
      <c r="E24" s="232">
        <f t="shared" si="1"/>
        <v>0.004019283845573988</v>
      </c>
      <c r="F24" s="230">
        <v>172.64599999999996</v>
      </c>
      <c r="G24" s="231">
        <v>32.650999999999996</v>
      </c>
      <c r="H24" s="231">
        <f t="shared" si="2"/>
        <v>205.29699999999997</v>
      </c>
      <c r="I24" s="242">
        <f t="shared" si="3"/>
        <v>-0.2902721423108957</v>
      </c>
      <c r="J24" s="230">
        <v>231.28100000000012</v>
      </c>
      <c r="K24" s="231">
        <v>71.38800000000002</v>
      </c>
      <c r="L24" s="231">
        <f t="shared" si="4"/>
        <v>302.66900000000015</v>
      </c>
      <c r="M24" s="232">
        <f t="shared" si="5"/>
        <v>0.0041688744773049945</v>
      </c>
      <c r="N24" s="230">
        <v>313.1390000000001</v>
      </c>
      <c r="O24" s="231">
        <v>55.799</v>
      </c>
      <c r="P24" s="231">
        <f t="shared" si="6"/>
        <v>368.9380000000001</v>
      </c>
      <c r="Q24" s="233">
        <f t="shared" si="7"/>
        <v>-0.17962096612438927</v>
      </c>
    </row>
    <row r="25" spans="1:17" ht="18.75" customHeight="1">
      <c r="A25" s="234" t="s">
        <v>129</v>
      </c>
      <c r="B25" s="230">
        <v>86.042</v>
      </c>
      <c r="C25" s="231">
        <v>26.114</v>
      </c>
      <c r="D25" s="231">
        <f t="shared" si="0"/>
        <v>112.156</v>
      </c>
      <c r="E25" s="232">
        <f t="shared" si="1"/>
        <v>0.0030938320509536128</v>
      </c>
      <c r="F25" s="230">
        <v>55.458</v>
      </c>
      <c r="G25" s="231">
        <v>62</v>
      </c>
      <c r="H25" s="231">
        <f t="shared" si="2"/>
        <v>117.458</v>
      </c>
      <c r="I25" s="242">
        <f t="shared" si="3"/>
        <v>-0.045139539239557935</v>
      </c>
      <c r="J25" s="230">
        <v>143.921</v>
      </c>
      <c r="K25" s="231">
        <v>38.417</v>
      </c>
      <c r="L25" s="231">
        <f t="shared" si="4"/>
        <v>182.338</v>
      </c>
      <c r="M25" s="232">
        <f t="shared" si="5"/>
        <v>0.0025114703998190685</v>
      </c>
      <c r="N25" s="230">
        <v>94.077</v>
      </c>
      <c r="O25" s="231">
        <v>133.8</v>
      </c>
      <c r="P25" s="231">
        <f t="shared" si="6"/>
        <v>227.877</v>
      </c>
      <c r="Q25" s="233">
        <f t="shared" si="7"/>
        <v>-0.19984026470420457</v>
      </c>
    </row>
    <row r="26" spans="1:17" ht="18.75" customHeight="1">
      <c r="A26" s="234" t="s">
        <v>126</v>
      </c>
      <c r="B26" s="230">
        <v>60.35399999999999</v>
      </c>
      <c r="C26" s="231">
        <v>38.2</v>
      </c>
      <c r="D26" s="231">
        <f t="shared" si="0"/>
        <v>98.554</v>
      </c>
      <c r="E26" s="232">
        <f t="shared" si="1"/>
        <v>0.0027186198148086804</v>
      </c>
      <c r="F26" s="230">
        <v>89.106</v>
      </c>
      <c r="G26" s="231">
        <v>33.463</v>
      </c>
      <c r="H26" s="231">
        <f t="shared" si="2"/>
        <v>122.56899999999999</v>
      </c>
      <c r="I26" s="242">
        <f t="shared" si="3"/>
        <v>-0.19593045549853538</v>
      </c>
      <c r="J26" s="230">
        <v>94.42200000000001</v>
      </c>
      <c r="K26" s="231">
        <v>59.751</v>
      </c>
      <c r="L26" s="231">
        <f t="shared" si="4"/>
        <v>154.173</v>
      </c>
      <c r="M26" s="232">
        <f t="shared" si="5"/>
        <v>0.0021235339092855318</v>
      </c>
      <c r="N26" s="230">
        <v>122.92</v>
      </c>
      <c r="O26" s="231">
        <v>76.21099999999998</v>
      </c>
      <c r="P26" s="231">
        <f t="shared" si="6"/>
        <v>199.13099999999997</v>
      </c>
      <c r="Q26" s="233">
        <f t="shared" si="7"/>
        <v>-0.22577097488587905</v>
      </c>
    </row>
    <row r="27" spans="1:17" ht="18.75" customHeight="1">
      <c r="A27" s="234" t="s">
        <v>133</v>
      </c>
      <c r="B27" s="230">
        <v>62.247</v>
      </c>
      <c r="C27" s="231">
        <v>22.842</v>
      </c>
      <c r="D27" s="231">
        <f t="shared" si="0"/>
        <v>85.089</v>
      </c>
      <c r="E27" s="232">
        <f t="shared" si="1"/>
        <v>0.002347186734402011</v>
      </c>
      <c r="F27" s="230">
        <v>9.482</v>
      </c>
      <c r="G27" s="231">
        <v>23.026</v>
      </c>
      <c r="H27" s="231">
        <f t="shared" si="2"/>
        <v>32.507999999999996</v>
      </c>
      <c r="I27" s="242">
        <f t="shared" si="3"/>
        <v>1.617478774455519</v>
      </c>
      <c r="J27" s="230">
        <v>101.488</v>
      </c>
      <c r="K27" s="231">
        <v>40.305</v>
      </c>
      <c r="L27" s="231">
        <f t="shared" si="4"/>
        <v>141.793</v>
      </c>
      <c r="M27" s="232">
        <f t="shared" si="5"/>
        <v>0.0019530154021736841</v>
      </c>
      <c r="N27" s="230">
        <v>30.848</v>
      </c>
      <c r="O27" s="231">
        <v>41.403999999999996</v>
      </c>
      <c r="P27" s="231">
        <f t="shared" si="6"/>
        <v>72.252</v>
      </c>
      <c r="Q27" s="233">
        <f t="shared" si="7"/>
        <v>0.9624785473066491</v>
      </c>
    </row>
    <row r="28" spans="1:17" ht="18.75" customHeight="1">
      <c r="A28" s="234" t="s">
        <v>140</v>
      </c>
      <c r="B28" s="230">
        <v>75.739</v>
      </c>
      <c r="C28" s="231">
        <v>0.057</v>
      </c>
      <c r="D28" s="231">
        <f t="shared" si="0"/>
        <v>75.796</v>
      </c>
      <c r="E28" s="232">
        <f t="shared" si="1"/>
        <v>0.002090838601002889</v>
      </c>
      <c r="F28" s="230">
        <v>178.195</v>
      </c>
      <c r="G28" s="231">
        <v>0.32</v>
      </c>
      <c r="H28" s="231">
        <f t="shared" si="2"/>
        <v>178.515</v>
      </c>
      <c r="I28" s="242">
        <f t="shared" si="3"/>
        <v>-0.575408229000364</v>
      </c>
      <c r="J28" s="230">
        <v>178.507</v>
      </c>
      <c r="K28" s="231">
        <v>0.145</v>
      </c>
      <c r="L28" s="231">
        <f t="shared" si="4"/>
        <v>178.65200000000002</v>
      </c>
      <c r="M28" s="232">
        <f t="shared" si="5"/>
        <v>0.0024607005115142005</v>
      </c>
      <c r="N28" s="230">
        <v>369.077</v>
      </c>
      <c r="O28" s="231">
        <v>0.381</v>
      </c>
      <c r="P28" s="231">
        <f t="shared" si="6"/>
        <v>369.45799999999997</v>
      </c>
      <c r="Q28" s="233">
        <f t="shared" si="7"/>
        <v>-0.5164484190354519</v>
      </c>
    </row>
    <row r="29" spans="1:17" ht="18.75" customHeight="1">
      <c r="A29" s="234" t="s">
        <v>128</v>
      </c>
      <c r="B29" s="230">
        <v>60.731</v>
      </c>
      <c r="C29" s="231">
        <v>2.729</v>
      </c>
      <c r="D29" s="231">
        <f t="shared" si="0"/>
        <v>63.46</v>
      </c>
      <c r="E29" s="232">
        <f t="shared" si="1"/>
        <v>0.0017505490740889142</v>
      </c>
      <c r="F29" s="230">
        <v>56.222</v>
      </c>
      <c r="G29" s="231">
        <v>1.498</v>
      </c>
      <c r="H29" s="231">
        <f t="shared" si="2"/>
        <v>57.72</v>
      </c>
      <c r="I29" s="242">
        <f t="shared" si="3"/>
        <v>0.09944559944559939</v>
      </c>
      <c r="J29" s="230">
        <v>85.94800000000001</v>
      </c>
      <c r="K29" s="231">
        <v>8.27</v>
      </c>
      <c r="L29" s="231">
        <f t="shared" si="4"/>
        <v>94.218</v>
      </c>
      <c r="M29" s="232">
        <f t="shared" si="5"/>
        <v>0.001297731236111798</v>
      </c>
      <c r="N29" s="230">
        <v>89.695</v>
      </c>
      <c r="O29" s="231">
        <v>4.22</v>
      </c>
      <c r="P29" s="231">
        <f t="shared" si="6"/>
        <v>93.91499999999999</v>
      </c>
      <c r="Q29" s="233">
        <f t="shared" si="7"/>
        <v>0.003226321673854171</v>
      </c>
    </row>
    <row r="30" spans="1:17" ht="18.75" customHeight="1">
      <c r="A30" s="234" t="s">
        <v>124</v>
      </c>
      <c r="B30" s="230">
        <v>54.485</v>
      </c>
      <c r="C30" s="231">
        <v>5.93</v>
      </c>
      <c r="D30" s="231">
        <f t="shared" si="0"/>
        <v>60.415</v>
      </c>
      <c r="E30" s="232">
        <f t="shared" si="1"/>
        <v>0.0016665525104172982</v>
      </c>
      <c r="F30" s="230">
        <v>63.078</v>
      </c>
      <c r="G30" s="231"/>
      <c r="H30" s="231">
        <f t="shared" si="2"/>
        <v>63.078</v>
      </c>
      <c r="I30" s="242">
        <f t="shared" si="3"/>
        <v>-0.04221757189511399</v>
      </c>
      <c r="J30" s="230">
        <v>89.83599999999998</v>
      </c>
      <c r="K30" s="231">
        <v>12.331</v>
      </c>
      <c r="L30" s="231">
        <f t="shared" si="4"/>
        <v>102.16699999999999</v>
      </c>
      <c r="M30" s="232">
        <f t="shared" si="5"/>
        <v>0.001407218442334098</v>
      </c>
      <c r="N30" s="230">
        <v>91.263</v>
      </c>
      <c r="O30" s="231"/>
      <c r="P30" s="231">
        <f t="shared" si="6"/>
        <v>91.263</v>
      </c>
      <c r="Q30" s="233">
        <f t="shared" si="7"/>
        <v>0.1194788687639019</v>
      </c>
    </row>
    <row r="31" spans="1:17" ht="18.75" customHeight="1">
      <c r="A31" s="234" t="s">
        <v>132</v>
      </c>
      <c r="B31" s="230">
        <v>48.375</v>
      </c>
      <c r="C31" s="231">
        <v>9.425</v>
      </c>
      <c r="D31" s="231">
        <f t="shared" si="0"/>
        <v>57.8</v>
      </c>
      <c r="E31" s="232">
        <f t="shared" si="1"/>
        <v>0.00159441753044972</v>
      </c>
      <c r="F31" s="230">
        <v>49.987</v>
      </c>
      <c r="G31" s="231">
        <v>5.88</v>
      </c>
      <c r="H31" s="231">
        <f t="shared" si="2"/>
        <v>55.867000000000004</v>
      </c>
      <c r="I31" s="242">
        <f t="shared" si="3"/>
        <v>0.03460003221937802</v>
      </c>
      <c r="J31" s="230">
        <v>89.03</v>
      </c>
      <c r="K31" s="231">
        <v>13.894</v>
      </c>
      <c r="L31" s="231">
        <f t="shared" si="4"/>
        <v>102.924</v>
      </c>
      <c r="M31" s="232">
        <f t="shared" si="5"/>
        <v>0.0014176451394167856</v>
      </c>
      <c r="N31" s="230">
        <v>96.75400000000002</v>
      </c>
      <c r="O31" s="231">
        <v>13.196000000000002</v>
      </c>
      <c r="P31" s="231">
        <f t="shared" si="6"/>
        <v>109.95000000000002</v>
      </c>
      <c r="Q31" s="233">
        <f t="shared" si="7"/>
        <v>-0.06390177353342441</v>
      </c>
    </row>
    <row r="32" spans="1:17" ht="18.75" customHeight="1">
      <c r="A32" s="234" t="s">
        <v>127</v>
      </c>
      <c r="B32" s="230">
        <v>17.565</v>
      </c>
      <c r="C32" s="231">
        <v>27.058</v>
      </c>
      <c r="D32" s="231">
        <f t="shared" si="0"/>
        <v>44.623000000000005</v>
      </c>
      <c r="E32" s="232">
        <f t="shared" si="1"/>
        <v>0.0012309289526169181</v>
      </c>
      <c r="F32" s="230">
        <v>28.628</v>
      </c>
      <c r="G32" s="231">
        <v>54.233</v>
      </c>
      <c r="H32" s="231">
        <f t="shared" si="2"/>
        <v>82.86099999999999</v>
      </c>
      <c r="I32" s="242">
        <f t="shared" si="3"/>
        <v>-0.4614716211486706</v>
      </c>
      <c r="J32" s="230">
        <v>51.645</v>
      </c>
      <c r="K32" s="231">
        <v>46.172000000000004</v>
      </c>
      <c r="L32" s="231">
        <f t="shared" si="4"/>
        <v>97.81700000000001</v>
      </c>
      <c r="M32" s="232">
        <f t="shared" si="5"/>
        <v>0.0013473028118061066</v>
      </c>
      <c r="N32" s="230">
        <v>35.71</v>
      </c>
      <c r="O32" s="231">
        <v>99.901</v>
      </c>
      <c r="P32" s="231">
        <f t="shared" si="6"/>
        <v>135.611</v>
      </c>
      <c r="Q32" s="233">
        <f t="shared" si="7"/>
        <v>-0.278694206222209</v>
      </c>
    </row>
    <row r="33" spans="1:17" ht="18.75" customHeight="1">
      <c r="A33" s="234" t="s">
        <v>135</v>
      </c>
      <c r="B33" s="230"/>
      <c r="C33" s="231">
        <v>31.83</v>
      </c>
      <c r="D33" s="231">
        <f t="shared" si="0"/>
        <v>31.83</v>
      </c>
      <c r="E33" s="232">
        <f t="shared" si="1"/>
        <v>0.0008780330448826053</v>
      </c>
      <c r="F33" s="230">
        <v>0.413</v>
      </c>
      <c r="G33" s="231">
        <v>42.567</v>
      </c>
      <c r="H33" s="231">
        <f t="shared" si="2"/>
        <v>42.98</v>
      </c>
      <c r="I33" s="242">
        <f t="shared" si="3"/>
        <v>-0.25942298743601677</v>
      </c>
      <c r="J33" s="230"/>
      <c r="K33" s="231">
        <v>56.611000000000004</v>
      </c>
      <c r="L33" s="231">
        <f t="shared" si="4"/>
        <v>56.611000000000004</v>
      </c>
      <c r="M33" s="232">
        <f t="shared" si="5"/>
        <v>0.0007797433930621006</v>
      </c>
      <c r="N33" s="230">
        <v>0.413</v>
      </c>
      <c r="O33" s="231">
        <v>62.235</v>
      </c>
      <c r="P33" s="231">
        <f t="shared" si="6"/>
        <v>62.647999999999996</v>
      </c>
      <c r="Q33" s="233">
        <f t="shared" si="7"/>
        <v>-0.09636381049674358</v>
      </c>
    </row>
    <row r="34" spans="1:17" ht="18.75" customHeight="1">
      <c r="A34" s="234" t="s">
        <v>136</v>
      </c>
      <c r="B34" s="230">
        <v>9.929</v>
      </c>
      <c r="C34" s="231">
        <v>8.93</v>
      </c>
      <c r="D34" s="231">
        <f t="shared" si="0"/>
        <v>18.859</v>
      </c>
      <c r="E34" s="232">
        <f t="shared" si="1"/>
        <v>0.0005202269931963888</v>
      </c>
      <c r="F34" s="230">
        <v>22.291</v>
      </c>
      <c r="G34" s="231">
        <v>8.104</v>
      </c>
      <c r="H34" s="231">
        <f t="shared" si="2"/>
        <v>30.395</v>
      </c>
      <c r="I34" s="242">
        <f t="shared" si="3"/>
        <v>-0.3795361079124855</v>
      </c>
      <c r="J34" s="230">
        <v>23.782000000000004</v>
      </c>
      <c r="K34" s="231">
        <v>22.329</v>
      </c>
      <c r="L34" s="231">
        <f t="shared" si="4"/>
        <v>46.111000000000004</v>
      </c>
      <c r="M34" s="232">
        <f t="shared" si="5"/>
        <v>0.0006351194573048794</v>
      </c>
      <c r="N34" s="230">
        <v>28.701999999999998</v>
      </c>
      <c r="O34" s="231">
        <v>27.416999999999998</v>
      </c>
      <c r="P34" s="231">
        <f t="shared" si="6"/>
        <v>56.119</v>
      </c>
      <c r="Q34" s="233">
        <f t="shared" si="7"/>
        <v>-0.17833532315258638</v>
      </c>
    </row>
    <row r="35" spans="1:17" ht="18.75" customHeight="1">
      <c r="A35" s="234" t="s">
        <v>100</v>
      </c>
      <c r="B35" s="230">
        <v>10.349</v>
      </c>
      <c r="C35" s="231">
        <v>6.852</v>
      </c>
      <c r="D35" s="231">
        <f t="shared" si="0"/>
        <v>17.201</v>
      </c>
      <c r="E35" s="232">
        <f t="shared" si="1"/>
        <v>0.0004744909332398899</v>
      </c>
      <c r="F35" s="230">
        <v>12.274000000000001</v>
      </c>
      <c r="G35" s="231">
        <v>8.825</v>
      </c>
      <c r="H35" s="231">
        <f t="shared" si="2"/>
        <v>21.099</v>
      </c>
      <c r="I35" s="242">
        <f t="shared" si="3"/>
        <v>-0.18474809232665057</v>
      </c>
      <c r="J35" s="230">
        <v>18.303</v>
      </c>
      <c r="K35" s="231">
        <v>12.389</v>
      </c>
      <c r="L35" s="231">
        <f t="shared" si="4"/>
        <v>30.692</v>
      </c>
      <c r="M35" s="232">
        <f t="shared" si="5"/>
        <v>0.0004227426510724416</v>
      </c>
      <c r="N35" s="230">
        <v>25.316000000000003</v>
      </c>
      <c r="O35" s="231">
        <v>17.584</v>
      </c>
      <c r="P35" s="231">
        <f t="shared" si="6"/>
        <v>42.900000000000006</v>
      </c>
      <c r="Q35" s="233">
        <f t="shared" si="7"/>
        <v>-0.2845687645687647</v>
      </c>
    </row>
    <row r="36" spans="1:17" ht="18.75" customHeight="1" thickBot="1">
      <c r="A36" s="235" t="s">
        <v>153</v>
      </c>
      <c r="B36" s="236">
        <v>4.2010000000000005</v>
      </c>
      <c r="C36" s="237">
        <v>3.8089999999999997</v>
      </c>
      <c r="D36" s="237">
        <f t="shared" si="0"/>
        <v>8.01</v>
      </c>
      <c r="E36" s="238">
        <f t="shared" si="1"/>
        <v>0.0002209564778356792</v>
      </c>
      <c r="F36" s="236">
        <v>1185.145</v>
      </c>
      <c r="G36" s="237">
        <v>500.538</v>
      </c>
      <c r="H36" s="237">
        <f t="shared" si="2"/>
        <v>1685.683</v>
      </c>
      <c r="I36" s="243">
        <f t="shared" si="3"/>
        <v>-0.9952482168948729</v>
      </c>
      <c r="J36" s="236">
        <v>451.721</v>
      </c>
      <c r="K36" s="237">
        <v>217.854</v>
      </c>
      <c r="L36" s="237">
        <f t="shared" si="4"/>
        <v>669.575</v>
      </c>
      <c r="M36" s="238">
        <f t="shared" si="5"/>
        <v>0.009222530646156331</v>
      </c>
      <c r="N36" s="236">
        <v>1874.3080000000002</v>
      </c>
      <c r="O36" s="237">
        <v>1107.3770000000002</v>
      </c>
      <c r="P36" s="237">
        <f t="shared" si="6"/>
        <v>2981.6850000000004</v>
      </c>
      <c r="Q36" s="239">
        <f t="shared" si="7"/>
        <v>-0.7754373785292544</v>
      </c>
    </row>
    <row r="37" spans="1:17" ht="15">
      <c r="A37" s="240" t="s">
        <v>154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</row>
    <row r="38" ht="15">
      <c r="A38" s="240" t="s">
        <v>118</v>
      </c>
    </row>
  </sheetData>
  <sheetProtection/>
  <mergeCells count="12">
    <mergeCell ref="B2:I2"/>
    <mergeCell ref="J2:Q2"/>
    <mergeCell ref="A1:Q1"/>
    <mergeCell ref="A2:A4"/>
    <mergeCell ref="E3:E4"/>
    <mergeCell ref="B3:D3"/>
    <mergeCell ref="N3:P3"/>
    <mergeCell ref="Q3:Q4"/>
    <mergeCell ref="F3:H3"/>
    <mergeCell ref="J3:L3"/>
    <mergeCell ref="I3:I4"/>
    <mergeCell ref="M3:M4"/>
  </mergeCells>
  <conditionalFormatting sqref="I1:I65536 Q1:Q65536">
    <cfRule type="cellIs" priority="1" dxfId="0" operator="lessThan" stopIfTrue="1">
      <formula>0</formula>
    </cfRule>
  </conditionalFormatting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I46"/>
  <sheetViews>
    <sheetView showGridLines="0" zoomScale="88" zoomScaleNormal="88" zoomScalePageLayoutView="0" workbookViewId="0" topLeftCell="A1">
      <selection activeCell="A4" sqref="A4:I43"/>
    </sheetView>
  </sheetViews>
  <sheetFormatPr defaultColWidth="9.140625" defaultRowHeight="12.75"/>
  <cols>
    <col min="1" max="1" width="15.8515625" style="174" customWidth="1"/>
    <col min="2" max="2" width="13.28125" style="174" customWidth="1"/>
    <col min="3" max="3" width="11.00390625" style="174" bestFit="1" customWidth="1"/>
    <col min="4" max="4" width="12.421875" style="174" customWidth="1"/>
    <col min="5" max="5" width="9.00390625" style="174" customWidth="1"/>
    <col min="6" max="6" width="12.421875" style="174" customWidth="1"/>
    <col min="7" max="7" width="11.00390625" style="174" bestFit="1" customWidth="1"/>
    <col min="8" max="8" width="12.8515625" style="174" customWidth="1"/>
    <col min="9" max="9" width="8.421875" style="174" customWidth="1"/>
    <col min="10" max="16384" width="9.140625" style="174" customWidth="1"/>
  </cols>
  <sheetData>
    <row r="1" spans="1:9" ht="24" customHeight="1" thickBot="1">
      <c r="A1" s="748" t="s">
        <v>155</v>
      </c>
      <c r="B1" s="749"/>
      <c r="C1" s="749"/>
      <c r="D1" s="749"/>
      <c r="E1" s="749"/>
      <c r="F1" s="749"/>
      <c r="G1" s="749"/>
      <c r="H1" s="749"/>
      <c r="I1" s="750"/>
    </row>
    <row r="2" spans="1:9" s="244" customFormat="1" ht="20.25" customHeight="1" thickBot="1">
      <c r="A2" s="746" t="s">
        <v>156</v>
      </c>
      <c r="B2" s="782" t="s">
        <v>2</v>
      </c>
      <c r="C2" s="783"/>
      <c r="D2" s="783"/>
      <c r="E2" s="784"/>
      <c r="F2" s="783" t="s">
        <v>3</v>
      </c>
      <c r="G2" s="783"/>
      <c r="H2" s="783"/>
      <c r="I2" s="784"/>
    </row>
    <row r="3" spans="1:9" s="249" customFormat="1" ht="27" thickBot="1">
      <c r="A3" s="747"/>
      <c r="B3" s="245" t="s">
        <v>4</v>
      </c>
      <c r="C3" s="246" t="s">
        <v>5</v>
      </c>
      <c r="D3" s="245" t="s">
        <v>157</v>
      </c>
      <c r="E3" s="247" t="s">
        <v>7</v>
      </c>
      <c r="F3" s="248" t="s">
        <v>97</v>
      </c>
      <c r="G3" s="247" t="s">
        <v>5</v>
      </c>
      <c r="H3" s="248" t="s">
        <v>98</v>
      </c>
      <c r="I3" s="247" t="s">
        <v>7</v>
      </c>
    </row>
    <row r="4" spans="1:9" s="184" customFormat="1" ht="18" customHeight="1">
      <c r="A4" s="250" t="s">
        <v>158</v>
      </c>
      <c r="B4" s="180">
        <f>SUM(B5:B44)</f>
        <v>668872</v>
      </c>
      <c r="C4" s="251">
        <f>SUM(C5:C44)</f>
        <v>1</v>
      </c>
      <c r="D4" s="252">
        <f>SUM(D5:D44)</f>
        <v>716101</v>
      </c>
      <c r="E4" s="251">
        <f aca="true" t="shared" si="0" ref="E4:E44">(B4/D4-1)</f>
        <v>-0.06595298707863839</v>
      </c>
      <c r="F4" s="180">
        <f>SUM(F5:F44)</f>
        <v>1401890</v>
      </c>
      <c r="G4" s="251">
        <f>SUM(G5:G44)</f>
        <v>1</v>
      </c>
      <c r="H4" s="252">
        <f>SUM(H5:H44)</f>
        <v>1473181</v>
      </c>
      <c r="I4" s="251">
        <f aca="true" t="shared" si="1" ref="I4:I44">(F4/H4-1)</f>
        <v>-0.0483925600452354</v>
      </c>
    </row>
    <row r="5" spans="1:9" s="184" customFormat="1" ht="18" customHeight="1">
      <c r="A5" s="253" t="s">
        <v>159</v>
      </c>
      <c r="B5" s="254">
        <v>82814</v>
      </c>
      <c r="C5" s="255">
        <f aca="true" t="shared" si="2" ref="C5:C44">B5/$B$4</f>
        <v>0.12381143178365965</v>
      </c>
      <c r="D5" s="254">
        <v>90707</v>
      </c>
      <c r="E5" s="256">
        <f t="shared" si="0"/>
        <v>-0.08701643754065291</v>
      </c>
      <c r="F5" s="254">
        <v>154735</v>
      </c>
      <c r="G5" s="256">
        <f aca="true" t="shared" si="3" ref="G5:G44">(F5/$F$4)</f>
        <v>0.11037599241024616</v>
      </c>
      <c r="H5" s="257">
        <v>169224</v>
      </c>
      <c r="I5" s="256">
        <f t="shared" si="1"/>
        <v>-0.08562024299153781</v>
      </c>
    </row>
    <row r="6" spans="1:9" s="184" customFormat="1" ht="18" customHeight="1">
      <c r="A6" s="253" t="s">
        <v>160</v>
      </c>
      <c r="B6" s="254">
        <v>76216</v>
      </c>
      <c r="C6" s="255">
        <f t="shared" si="2"/>
        <v>0.11394706311521487</v>
      </c>
      <c r="D6" s="254">
        <v>89058</v>
      </c>
      <c r="E6" s="256">
        <f t="shared" si="0"/>
        <v>-0.14419816299490218</v>
      </c>
      <c r="F6" s="254">
        <v>146205</v>
      </c>
      <c r="G6" s="256">
        <f t="shared" si="3"/>
        <v>0.10429134953527024</v>
      </c>
      <c r="H6" s="257">
        <v>166458</v>
      </c>
      <c r="I6" s="256">
        <f t="shared" si="1"/>
        <v>-0.12167033125473092</v>
      </c>
    </row>
    <row r="7" spans="1:9" s="184" customFormat="1" ht="18" customHeight="1">
      <c r="A7" s="253" t="s">
        <v>161</v>
      </c>
      <c r="B7" s="254">
        <v>51744</v>
      </c>
      <c r="C7" s="255">
        <f t="shared" si="2"/>
        <v>0.07736009281297468</v>
      </c>
      <c r="D7" s="254">
        <v>57193</v>
      </c>
      <c r="E7" s="256">
        <f t="shared" si="0"/>
        <v>-0.09527389715524626</v>
      </c>
      <c r="F7" s="254">
        <v>112620</v>
      </c>
      <c r="G7" s="256">
        <f t="shared" si="3"/>
        <v>0.08033440569516867</v>
      </c>
      <c r="H7" s="257">
        <v>121826</v>
      </c>
      <c r="I7" s="256">
        <f t="shared" si="1"/>
        <v>-0.07556679198200711</v>
      </c>
    </row>
    <row r="8" spans="1:9" s="184" customFormat="1" ht="18" customHeight="1">
      <c r="A8" s="253" t="s">
        <v>162</v>
      </c>
      <c r="B8" s="254">
        <v>44025</v>
      </c>
      <c r="C8" s="255">
        <f t="shared" si="2"/>
        <v>0.065819768206772</v>
      </c>
      <c r="D8" s="254">
        <v>47475</v>
      </c>
      <c r="E8" s="256">
        <f t="shared" si="0"/>
        <v>-0.0726698262243286</v>
      </c>
      <c r="F8" s="254">
        <v>94955</v>
      </c>
      <c r="G8" s="256">
        <f t="shared" si="3"/>
        <v>0.06773355969441254</v>
      </c>
      <c r="H8" s="257">
        <v>95217</v>
      </c>
      <c r="I8" s="256">
        <f t="shared" si="1"/>
        <v>-0.0027516094815001058</v>
      </c>
    </row>
    <row r="9" spans="1:9" s="184" customFormat="1" ht="18" customHeight="1">
      <c r="A9" s="253" t="s">
        <v>163</v>
      </c>
      <c r="B9" s="254">
        <v>28335</v>
      </c>
      <c r="C9" s="255">
        <f t="shared" si="2"/>
        <v>0.042362365295602146</v>
      </c>
      <c r="D9" s="254">
        <v>29715</v>
      </c>
      <c r="E9" s="256">
        <f t="shared" si="0"/>
        <v>-0.04644119131751645</v>
      </c>
      <c r="F9" s="254">
        <v>54342</v>
      </c>
      <c r="G9" s="256">
        <f t="shared" si="3"/>
        <v>0.038763383717695395</v>
      </c>
      <c r="H9" s="257">
        <v>55315</v>
      </c>
      <c r="I9" s="256">
        <f t="shared" si="1"/>
        <v>-0.017590165416252357</v>
      </c>
    </row>
    <row r="10" spans="1:9" s="184" customFormat="1" ht="18" customHeight="1">
      <c r="A10" s="253" t="s">
        <v>164</v>
      </c>
      <c r="B10" s="254">
        <v>23806</v>
      </c>
      <c r="C10" s="255">
        <f t="shared" si="2"/>
        <v>0.035591264098362614</v>
      </c>
      <c r="D10" s="254">
        <v>24079</v>
      </c>
      <c r="E10" s="256">
        <f t="shared" si="0"/>
        <v>-0.011337680136218276</v>
      </c>
      <c r="F10" s="254">
        <v>56659</v>
      </c>
      <c r="G10" s="256">
        <f t="shared" si="3"/>
        <v>0.04041615247986646</v>
      </c>
      <c r="H10" s="257">
        <v>53069</v>
      </c>
      <c r="I10" s="256">
        <f t="shared" si="1"/>
        <v>0.06764777930618626</v>
      </c>
    </row>
    <row r="11" spans="1:9" s="184" customFormat="1" ht="18" customHeight="1">
      <c r="A11" s="253" t="s">
        <v>165</v>
      </c>
      <c r="B11" s="254">
        <v>21072</v>
      </c>
      <c r="C11" s="255">
        <f t="shared" si="2"/>
        <v>0.03150378547763997</v>
      </c>
      <c r="D11" s="254">
        <v>22552</v>
      </c>
      <c r="E11" s="256">
        <f t="shared" si="0"/>
        <v>-0.06562610854913087</v>
      </c>
      <c r="F11" s="254">
        <v>44239</v>
      </c>
      <c r="G11" s="256">
        <f t="shared" si="3"/>
        <v>0.03155668419062837</v>
      </c>
      <c r="H11" s="257">
        <v>45384</v>
      </c>
      <c r="I11" s="256">
        <f t="shared" si="1"/>
        <v>-0.02522915564956818</v>
      </c>
    </row>
    <row r="12" spans="1:9" s="184" customFormat="1" ht="18" customHeight="1">
      <c r="A12" s="253" t="s">
        <v>166</v>
      </c>
      <c r="B12" s="254">
        <v>20940</v>
      </c>
      <c r="C12" s="255">
        <f t="shared" si="2"/>
        <v>0.031306438302096666</v>
      </c>
      <c r="D12" s="254">
        <v>22457</v>
      </c>
      <c r="E12" s="256">
        <f t="shared" si="0"/>
        <v>-0.06755132030101973</v>
      </c>
      <c r="F12" s="254">
        <v>51479</v>
      </c>
      <c r="G12" s="256">
        <f t="shared" si="3"/>
        <v>0.03672114074570758</v>
      </c>
      <c r="H12" s="257">
        <v>53783</v>
      </c>
      <c r="I12" s="256">
        <f t="shared" si="1"/>
        <v>-0.042838815239016004</v>
      </c>
    </row>
    <row r="13" spans="1:9" s="184" customFormat="1" ht="18" customHeight="1">
      <c r="A13" s="253" t="s">
        <v>167</v>
      </c>
      <c r="B13" s="254">
        <v>20025</v>
      </c>
      <c r="C13" s="255">
        <f t="shared" si="2"/>
        <v>0.029938463562535135</v>
      </c>
      <c r="D13" s="254">
        <v>21857</v>
      </c>
      <c r="E13" s="256">
        <f t="shared" si="0"/>
        <v>-0.08381754129111951</v>
      </c>
      <c r="F13" s="254">
        <v>37528</v>
      </c>
      <c r="G13" s="256">
        <f t="shared" si="3"/>
        <v>0.026769575358979662</v>
      </c>
      <c r="H13" s="257">
        <v>40255</v>
      </c>
      <c r="I13" s="256">
        <f t="shared" si="1"/>
        <v>-0.0677431374984474</v>
      </c>
    </row>
    <row r="14" spans="1:9" s="184" customFormat="1" ht="18" customHeight="1">
      <c r="A14" s="253" t="s">
        <v>168</v>
      </c>
      <c r="B14" s="254">
        <v>19528</v>
      </c>
      <c r="C14" s="255">
        <f t="shared" si="2"/>
        <v>0.029195421545527397</v>
      </c>
      <c r="D14" s="254">
        <v>18731</v>
      </c>
      <c r="E14" s="256">
        <f t="shared" si="0"/>
        <v>0.04254978378089791</v>
      </c>
      <c r="F14" s="254">
        <v>42555</v>
      </c>
      <c r="G14" s="256">
        <f t="shared" si="3"/>
        <v>0.03035544871566243</v>
      </c>
      <c r="H14" s="257">
        <v>39587</v>
      </c>
      <c r="I14" s="256">
        <f t="shared" si="1"/>
        <v>0.07497410766160617</v>
      </c>
    </row>
    <row r="15" spans="1:9" s="184" customFormat="1" ht="18" customHeight="1">
      <c r="A15" s="253" t="s">
        <v>169</v>
      </c>
      <c r="B15" s="254">
        <v>11594</v>
      </c>
      <c r="C15" s="255">
        <f t="shared" si="2"/>
        <v>0.01733366025188676</v>
      </c>
      <c r="D15" s="254">
        <v>11836</v>
      </c>
      <c r="E15" s="256">
        <f t="shared" si="0"/>
        <v>-0.020446096654275103</v>
      </c>
      <c r="F15" s="254">
        <v>28048</v>
      </c>
      <c r="G15" s="256">
        <f t="shared" si="3"/>
        <v>0.020007275891831742</v>
      </c>
      <c r="H15" s="257">
        <v>26611</v>
      </c>
      <c r="I15" s="256">
        <f t="shared" si="1"/>
        <v>0.05400022547066996</v>
      </c>
    </row>
    <row r="16" spans="1:9" s="184" customFormat="1" ht="18" customHeight="1">
      <c r="A16" s="253" t="s">
        <v>170</v>
      </c>
      <c r="B16" s="254">
        <v>11200</v>
      </c>
      <c r="C16" s="255">
        <f t="shared" si="2"/>
        <v>0.016744608833977204</v>
      </c>
      <c r="D16" s="254">
        <v>12828</v>
      </c>
      <c r="E16" s="256">
        <f t="shared" si="0"/>
        <v>-0.12690988462737762</v>
      </c>
      <c r="F16" s="254">
        <v>22895</v>
      </c>
      <c r="G16" s="256">
        <f t="shared" si="3"/>
        <v>0.01633152387134511</v>
      </c>
      <c r="H16" s="257">
        <v>25775</v>
      </c>
      <c r="I16" s="256">
        <f t="shared" si="1"/>
        <v>-0.11173617846750727</v>
      </c>
    </row>
    <row r="17" spans="1:9" s="184" customFormat="1" ht="18" customHeight="1">
      <c r="A17" s="253" t="s">
        <v>171</v>
      </c>
      <c r="B17" s="254">
        <v>11022</v>
      </c>
      <c r="C17" s="255">
        <f t="shared" si="2"/>
        <v>0.01647848915786578</v>
      </c>
      <c r="D17" s="254">
        <v>11991</v>
      </c>
      <c r="E17" s="256">
        <f t="shared" si="0"/>
        <v>-0.08081060795596695</v>
      </c>
      <c r="F17" s="254">
        <v>20140</v>
      </c>
      <c r="G17" s="256">
        <f t="shared" si="3"/>
        <v>0.014366319754046323</v>
      </c>
      <c r="H17" s="257">
        <v>21926</v>
      </c>
      <c r="I17" s="256">
        <f t="shared" si="1"/>
        <v>-0.08145580589254764</v>
      </c>
    </row>
    <row r="18" spans="1:9" s="184" customFormat="1" ht="18" customHeight="1">
      <c r="A18" s="253" t="s">
        <v>172</v>
      </c>
      <c r="B18" s="254">
        <v>9936</v>
      </c>
      <c r="C18" s="255">
        <f t="shared" si="2"/>
        <v>0.014854860122714062</v>
      </c>
      <c r="D18" s="254">
        <v>9054</v>
      </c>
      <c r="E18" s="256">
        <f t="shared" si="0"/>
        <v>0.09741550695825052</v>
      </c>
      <c r="F18" s="254">
        <v>18792</v>
      </c>
      <c r="G18" s="256">
        <f t="shared" si="3"/>
        <v>0.01340476071589069</v>
      </c>
      <c r="H18" s="257">
        <v>17413</v>
      </c>
      <c r="I18" s="256">
        <f t="shared" si="1"/>
        <v>0.07919370585194963</v>
      </c>
    </row>
    <row r="19" spans="1:9" s="184" customFormat="1" ht="18" customHeight="1">
      <c r="A19" s="253" t="s">
        <v>173</v>
      </c>
      <c r="B19" s="254">
        <v>9645</v>
      </c>
      <c r="C19" s="255">
        <f t="shared" si="2"/>
        <v>0.01441979930390269</v>
      </c>
      <c r="D19" s="254">
        <v>10539</v>
      </c>
      <c r="E19" s="256">
        <f t="shared" si="0"/>
        <v>-0.08482778252206091</v>
      </c>
      <c r="F19" s="254">
        <v>20679</v>
      </c>
      <c r="G19" s="256">
        <f t="shared" si="3"/>
        <v>0.014750800704762855</v>
      </c>
      <c r="H19" s="257">
        <v>21998</v>
      </c>
      <c r="I19" s="256">
        <f t="shared" si="1"/>
        <v>-0.059959996363305734</v>
      </c>
    </row>
    <row r="20" spans="1:9" s="184" customFormat="1" ht="18" customHeight="1">
      <c r="A20" s="253" t="s">
        <v>174</v>
      </c>
      <c r="B20" s="254">
        <v>9291</v>
      </c>
      <c r="C20" s="255">
        <f t="shared" si="2"/>
        <v>0.013890550060400197</v>
      </c>
      <c r="D20" s="254">
        <v>11068</v>
      </c>
      <c r="E20" s="256">
        <f t="shared" si="0"/>
        <v>-0.1605529454282617</v>
      </c>
      <c r="F20" s="254">
        <v>17460</v>
      </c>
      <c r="G20" s="256">
        <f t="shared" si="3"/>
        <v>0.012454614841392691</v>
      </c>
      <c r="H20" s="257">
        <v>20819</v>
      </c>
      <c r="I20" s="256">
        <f t="shared" si="1"/>
        <v>-0.16134300398674284</v>
      </c>
    </row>
    <row r="21" spans="1:9" s="184" customFormat="1" ht="18" customHeight="1">
      <c r="A21" s="253" t="s">
        <v>175</v>
      </c>
      <c r="B21" s="254">
        <v>8606</v>
      </c>
      <c r="C21" s="255">
        <f t="shared" si="2"/>
        <v>0.012866437823679269</v>
      </c>
      <c r="D21" s="254">
        <v>8247</v>
      </c>
      <c r="E21" s="256">
        <f t="shared" si="0"/>
        <v>0.04353098096277441</v>
      </c>
      <c r="F21" s="254">
        <v>16508</v>
      </c>
      <c r="G21" s="256">
        <f t="shared" si="3"/>
        <v>0.011775531603763491</v>
      </c>
      <c r="H21" s="257">
        <v>15738</v>
      </c>
      <c r="I21" s="256">
        <f t="shared" si="1"/>
        <v>0.04892616596772137</v>
      </c>
    </row>
    <row r="22" spans="1:9" s="184" customFormat="1" ht="18" customHeight="1">
      <c r="A22" s="253" t="s">
        <v>176</v>
      </c>
      <c r="B22" s="254">
        <v>7716</v>
      </c>
      <c r="C22" s="255">
        <f t="shared" si="2"/>
        <v>0.011535839443122153</v>
      </c>
      <c r="D22" s="254">
        <v>6781</v>
      </c>
      <c r="E22" s="256">
        <f t="shared" si="0"/>
        <v>0.13788526765963716</v>
      </c>
      <c r="F22" s="254">
        <v>16507</v>
      </c>
      <c r="G22" s="256">
        <f t="shared" si="3"/>
        <v>0.01177481828103489</v>
      </c>
      <c r="H22" s="257">
        <v>14180</v>
      </c>
      <c r="I22" s="256">
        <f t="shared" si="1"/>
        <v>0.16410437235543007</v>
      </c>
    </row>
    <row r="23" spans="1:9" s="184" customFormat="1" ht="18" customHeight="1">
      <c r="A23" s="253" t="s">
        <v>177</v>
      </c>
      <c r="B23" s="254">
        <v>7609</v>
      </c>
      <c r="C23" s="255">
        <f t="shared" si="2"/>
        <v>0.011375868626583262</v>
      </c>
      <c r="D23" s="254">
        <v>6022</v>
      </c>
      <c r="E23" s="256">
        <f t="shared" si="0"/>
        <v>0.26353370973098644</v>
      </c>
      <c r="F23" s="254">
        <v>18647</v>
      </c>
      <c r="G23" s="256">
        <f t="shared" si="3"/>
        <v>0.013301328920243386</v>
      </c>
      <c r="H23" s="257">
        <v>14667</v>
      </c>
      <c r="I23" s="256">
        <f t="shared" si="1"/>
        <v>0.2713574691484284</v>
      </c>
    </row>
    <row r="24" spans="1:9" s="184" customFormat="1" ht="18" customHeight="1">
      <c r="A24" s="253" t="s">
        <v>178</v>
      </c>
      <c r="B24" s="254">
        <v>7350</v>
      </c>
      <c r="C24" s="255">
        <f t="shared" si="2"/>
        <v>0.01098864954729754</v>
      </c>
      <c r="D24" s="254">
        <v>7962</v>
      </c>
      <c r="E24" s="256">
        <f t="shared" si="0"/>
        <v>-0.0768651092690279</v>
      </c>
      <c r="F24" s="254">
        <v>17420</v>
      </c>
      <c r="G24" s="256">
        <f t="shared" si="3"/>
        <v>0.012426081932248607</v>
      </c>
      <c r="H24" s="257">
        <v>17417</v>
      </c>
      <c r="I24" s="256">
        <f t="shared" si="1"/>
        <v>0.00017224550726302468</v>
      </c>
    </row>
    <row r="25" spans="1:9" s="184" customFormat="1" ht="18" customHeight="1">
      <c r="A25" s="253" t="s">
        <v>179</v>
      </c>
      <c r="B25" s="254">
        <v>7177</v>
      </c>
      <c r="C25" s="255">
        <f t="shared" si="2"/>
        <v>0.010730005142987</v>
      </c>
      <c r="D25" s="254">
        <v>8688</v>
      </c>
      <c r="E25" s="256">
        <f t="shared" si="0"/>
        <v>-0.17391804788213627</v>
      </c>
      <c r="F25" s="254">
        <v>12588</v>
      </c>
      <c r="G25" s="256">
        <f t="shared" si="3"/>
        <v>0.008979306507643253</v>
      </c>
      <c r="H25" s="257">
        <v>15354</v>
      </c>
      <c r="I25" s="256">
        <f t="shared" si="1"/>
        <v>-0.18014849550605705</v>
      </c>
    </row>
    <row r="26" spans="1:9" s="184" customFormat="1" ht="18" customHeight="1">
      <c r="A26" s="253" t="s">
        <v>180</v>
      </c>
      <c r="B26" s="254">
        <v>7071</v>
      </c>
      <c r="C26" s="255">
        <f t="shared" si="2"/>
        <v>0.010571529380808286</v>
      </c>
      <c r="D26" s="254">
        <v>7345</v>
      </c>
      <c r="E26" s="256">
        <f t="shared" si="0"/>
        <v>-0.037304288631722304</v>
      </c>
      <c r="F26" s="254">
        <v>16220</v>
      </c>
      <c r="G26" s="256">
        <f t="shared" si="3"/>
        <v>0.011570094657926085</v>
      </c>
      <c r="H26" s="257">
        <v>16814</v>
      </c>
      <c r="I26" s="256">
        <f t="shared" si="1"/>
        <v>-0.035327703104555686</v>
      </c>
    </row>
    <row r="27" spans="1:9" s="184" customFormat="1" ht="18" customHeight="1">
      <c r="A27" s="253" t="s">
        <v>181</v>
      </c>
      <c r="B27" s="254">
        <v>6646</v>
      </c>
      <c r="C27" s="255">
        <f t="shared" si="2"/>
        <v>0.009936131277733259</v>
      </c>
      <c r="D27" s="254">
        <v>6457</v>
      </c>
      <c r="E27" s="256">
        <f t="shared" si="0"/>
        <v>0.02927055908316545</v>
      </c>
      <c r="F27" s="254">
        <v>16979</v>
      </c>
      <c r="G27" s="256">
        <f t="shared" si="3"/>
        <v>0.01211150660893508</v>
      </c>
      <c r="H27" s="257">
        <v>17999</v>
      </c>
      <c r="I27" s="256">
        <f t="shared" si="1"/>
        <v>-0.05666981498972168</v>
      </c>
    </row>
    <row r="28" spans="1:9" s="184" customFormat="1" ht="18" customHeight="1">
      <c r="A28" s="253" t="s">
        <v>182</v>
      </c>
      <c r="B28" s="254">
        <v>6549</v>
      </c>
      <c r="C28" s="255">
        <f t="shared" si="2"/>
        <v>0.009791111004796134</v>
      </c>
      <c r="D28" s="254">
        <v>7827</v>
      </c>
      <c r="E28" s="256">
        <f t="shared" si="0"/>
        <v>-0.16328095055576852</v>
      </c>
      <c r="F28" s="254">
        <v>17300</v>
      </c>
      <c r="G28" s="256">
        <f t="shared" si="3"/>
        <v>0.012340483204816356</v>
      </c>
      <c r="H28" s="257">
        <v>21012</v>
      </c>
      <c r="I28" s="256">
        <f t="shared" si="1"/>
        <v>-0.17666095564439366</v>
      </c>
    </row>
    <row r="29" spans="1:9" s="184" customFormat="1" ht="18" customHeight="1">
      <c r="A29" s="253" t="s">
        <v>183</v>
      </c>
      <c r="B29" s="254">
        <v>5636</v>
      </c>
      <c r="C29" s="255">
        <f t="shared" si="2"/>
        <v>0.008426126373954956</v>
      </c>
      <c r="D29" s="254">
        <v>5653</v>
      </c>
      <c r="E29" s="256">
        <f t="shared" si="0"/>
        <v>-0.0030072527861312315</v>
      </c>
      <c r="F29" s="254">
        <v>13079</v>
      </c>
      <c r="G29" s="256">
        <f t="shared" si="3"/>
        <v>0.009329547967386885</v>
      </c>
      <c r="H29" s="257">
        <v>12716</v>
      </c>
      <c r="I29" s="256">
        <f t="shared" si="1"/>
        <v>0.028546712802768104</v>
      </c>
    </row>
    <row r="30" spans="1:9" s="184" customFormat="1" ht="18" customHeight="1">
      <c r="A30" s="253" t="s">
        <v>184</v>
      </c>
      <c r="B30" s="254">
        <v>5100</v>
      </c>
      <c r="C30" s="255">
        <f t="shared" si="2"/>
        <v>0.007624777236900334</v>
      </c>
      <c r="D30" s="254">
        <v>5806</v>
      </c>
      <c r="E30" s="256">
        <f t="shared" si="0"/>
        <v>-0.12159834653806412</v>
      </c>
      <c r="F30" s="254">
        <v>11885</v>
      </c>
      <c r="G30" s="256">
        <f t="shared" si="3"/>
        <v>0.008477840629435976</v>
      </c>
      <c r="H30" s="257">
        <v>15702</v>
      </c>
      <c r="I30" s="256">
        <f t="shared" si="1"/>
        <v>-0.2430900522226468</v>
      </c>
    </row>
    <row r="31" spans="1:9" s="184" customFormat="1" ht="18" customHeight="1">
      <c r="A31" s="253" t="s">
        <v>185</v>
      </c>
      <c r="B31" s="254">
        <v>5004</v>
      </c>
      <c r="C31" s="255">
        <f t="shared" si="2"/>
        <v>0.007481252018323386</v>
      </c>
      <c r="D31" s="254">
        <v>5028</v>
      </c>
      <c r="E31" s="256">
        <f t="shared" si="0"/>
        <v>-0.004773269689737458</v>
      </c>
      <c r="F31" s="254">
        <v>9591</v>
      </c>
      <c r="G31" s="256">
        <f t="shared" si="3"/>
        <v>0.006841478290022755</v>
      </c>
      <c r="H31" s="257">
        <v>10189</v>
      </c>
      <c r="I31" s="256">
        <f t="shared" si="1"/>
        <v>-0.05869074492099324</v>
      </c>
    </row>
    <row r="32" spans="1:9" s="184" customFormat="1" ht="18" customHeight="1">
      <c r="A32" s="253" t="s">
        <v>186</v>
      </c>
      <c r="B32" s="254">
        <v>4943</v>
      </c>
      <c r="C32" s="255">
        <f t="shared" si="2"/>
        <v>0.007390053702352618</v>
      </c>
      <c r="D32" s="254">
        <v>5362</v>
      </c>
      <c r="E32" s="256">
        <f t="shared" si="0"/>
        <v>-0.07814248414770608</v>
      </c>
      <c r="F32" s="254">
        <v>10480</v>
      </c>
      <c r="G32" s="256">
        <f t="shared" si="3"/>
        <v>0.007475622195750023</v>
      </c>
      <c r="H32" s="257">
        <v>11301</v>
      </c>
      <c r="I32" s="256">
        <f t="shared" si="1"/>
        <v>-0.0726484381913105</v>
      </c>
    </row>
    <row r="33" spans="1:9" s="184" customFormat="1" ht="18" customHeight="1">
      <c r="A33" s="253" t="s">
        <v>187</v>
      </c>
      <c r="B33" s="254">
        <v>4916</v>
      </c>
      <c r="C33" s="255">
        <f t="shared" si="2"/>
        <v>0.007349687234627851</v>
      </c>
      <c r="D33" s="254">
        <v>5259</v>
      </c>
      <c r="E33" s="256">
        <f t="shared" si="0"/>
        <v>-0.06522152500475376</v>
      </c>
      <c r="F33" s="254">
        <v>11487</v>
      </c>
      <c r="G33" s="256">
        <f t="shared" si="3"/>
        <v>0.00819393818345234</v>
      </c>
      <c r="H33" s="257">
        <v>11398</v>
      </c>
      <c r="I33" s="256">
        <f t="shared" si="1"/>
        <v>0.007808387436392339</v>
      </c>
    </row>
    <row r="34" spans="1:9" s="184" customFormat="1" ht="18" customHeight="1">
      <c r="A34" s="253" t="s">
        <v>188</v>
      </c>
      <c r="B34" s="254">
        <v>4542</v>
      </c>
      <c r="C34" s="255">
        <f t="shared" si="2"/>
        <v>0.006790536903921827</v>
      </c>
      <c r="D34" s="254">
        <v>4386</v>
      </c>
      <c r="E34" s="256">
        <f t="shared" si="0"/>
        <v>0.035567715458276306</v>
      </c>
      <c r="F34" s="254">
        <v>8562</v>
      </c>
      <c r="G34" s="256">
        <f t="shared" si="3"/>
        <v>0.006107469202291192</v>
      </c>
      <c r="H34" s="257">
        <v>8285</v>
      </c>
      <c r="I34" s="256">
        <f t="shared" si="1"/>
        <v>0.03343391671695839</v>
      </c>
    </row>
    <row r="35" spans="1:9" s="184" customFormat="1" ht="18" customHeight="1">
      <c r="A35" s="253" t="s">
        <v>189</v>
      </c>
      <c r="B35" s="254">
        <v>4464</v>
      </c>
      <c r="C35" s="255">
        <f t="shared" si="2"/>
        <v>0.006673922663828056</v>
      </c>
      <c r="D35" s="254">
        <v>5156</v>
      </c>
      <c r="E35" s="256">
        <f t="shared" si="0"/>
        <v>-0.13421256788207914</v>
      </c>
      <c r="F35" s="254">
        <v>9342</v>
      </c>
      <c r="G35" s="256">
        <f t="shared" si="3"/>
        <v>0.006663860930600831</v>
      </c>
      <c r="H35" s="257">
        <v>10699</v>
      </c>
      <c r="I35" s="256">
        <f t="shared" si="1"/>
        <v>-0.1268342835779045</v>
      </c>
    </row>
    <row r="36" spans="1:9" s="184" customFormat="1" ht="18" customHeight="1">
      <c r="A36" s="253" t="s">
        <v>190</v>
      </c>
      <c r="B36" s="254">
        <v>4172</v>
      </c>
      <c r="C36" s="255">
        <f t="shared" si="2"/>
        <v>0.006237366790656508</v>
      </c>
      <c r="D36" s="254">
        <v>4614</v>
      </c>
      <c r="E36" s="256">
        <f t="shared" si="0"/>
        <v>-0.09579540528825314</v>
      </c>
      <c r="F36" s="254">
        <v>9509</v>
      </c>
      <c r="G36" s="256">
        <f t="shared" si="3"/>
        <v>0.0067829858262773825</v>
      </c>
      <c r="H36" s="257">
        <v>10467</v>
      </c>
      <c r="I36" s="256">
        <f t="shared" si="1"/>
        <v>-0.09152574758765641</v>
      </c>
    </row>
    <row r="37" spans="1:9" s="184" customFormat="1" ht="18" customHeight="1">
      <c r="A37" s="253" t="s">
        <v>191</v>
      </c>
      <c r="B37" s="254">
        <v>3604</v>
      </c>
      <c r="C37" s="255">
        <f t="shared" si="2"/>
        <v>0.005388175914076236</v>
      </c>
      <c r="D37" s="254">
        <v>4376</v>
      </c>
      <c r="E37" s="256">
        <f t="shared" si="0"/>
        <v>-0.17641681901279704</v>
      </c>
      <c r="F37" s="254">
        <v>6702</v>
      </c>
      <c r="G37" s="256">
        <f t="shared" si="3"/>
        <v>0.004780688927091284</v>
      </c>
      <c r="H37" s="257">
        <v>7983</v>
      </c>
      <c r="I37" s="256">
        <f t="shared" si="1"/>
        <v>-0.16046599022923713</v>
      </c>
    </row>
    <row r="38" spans="1:9" s="184" customFormat="1" ht="18" customHeight="1">
      <c r="A38" s="253" t="s">
        <v>192</v>
      </c>
      <c r="B38" s="254">
        <v>3057</v>
      </c>
      <c r="C38" s="255">
        <f t="shared" si="2"/>
        <v>0.004570381179059671</v>
      </c>
      <c r="D38" s="254">
        <v>2514</v>
      </c>
      <c r="E38" s="256">
        <f t="shared" si="0"/>
        <v>0.2159904534606205</v>
      </c>
      <c r="F38" s="254">
        <v>5608</v>
      </c>
      <c r="G38" s="256">
        <f t="shared" si="3"/>
        <v>0.004000313862000585</v>
      </c>
      <c r="H38" s="257">
        <v>4312</v>
      </c>
      <c r="I38" s="256">
        <f t="shared" si="1"/>
        <v>0.3005565862708719</v>
      </c>
    </row>
    <row r="39" spans="1:9" s="184" customFormat="1" ht="18" customHeight="1">
      <c r="A39" s="253" t="s">
        <v>193</v>
      </c>
      <c r="B39" s="254">
        <v>2957</v>
      </c>
      <c r="C39" s="255">
        <f t="shared" si="2"/>
        <v>0.004420875743042017</v>
      </c>
      <c r="D39" s="254">
        <v>3271</v>
      </c>
      <c r="E39" s="256">
        <f t="shared" si="0"/>
        <v>-0.09599510852950166</v>
      </c>
      <c r="F39" s="254">
        <v>5472</v>
      </c>
      <c r="G39" s="256">
        <f t="shared" si="3"/>
        <v>0.003903301970910699</v>
      </c>
      <c r="H39" s="257">
        <v>5389</v>
      </c>
      <c r="I39" s="256">
        <f t="shared" si="1"/>
        <v>0.01540174429393204</v>
      </c>
    </row>
    <row r="40" spans="1:9" s="184" customFormat="1" ht="18" customHeight="1">
      <c r="A40" s="253" t="s">
        <v>194</v>
      </c>
      <c r="B40" s="254">
        <v>2821</v>
      </c>
      <c r="C40" s="255">
        <f t="shared" si="2"/>
        <v>0.004217548350058008</v>
      </c>
      <c r="D40" s="254">
        <v>3271</v>
      </c>
      <c r="E40" s="256">
        <f t="shared" si="0"/>
        <v>-0.1375726077652094</v>
      </c>
      <c r="F40" s="254">
        <v>8028</v>
      </c>
      <c r="G40" s="256">
        <f t="shared" si="3"/>
        <v>0.00572655486521767</v>
      </c>
      <c r="H40" s="257">
        <v>9248</v>
      </c>
      <c r="I40" s="256">
        <f t="shared" si="1"/>
        <v>-0.1319204152249135</v>
      </c>
    </row>
    <row r="41" spans="1:9" s="184" customFormat="1" ht="18" customHeight="1">
      <c r="A41" s="253" t="s">
        <v>195</v>
      </c>
      <c r="B41" s="254">
        <v>2558</v>
      </c>
      <c r="C41" s="255">
        <f t="shared" si="2"/>
        <v>0.003824349053331579</v>
      </c>
      <c r="D41" s="254">
        <v>2714</v>
      </c>
      <c r="E41" s="256">
        <f t="shared" si="0"/>
        <v>-0.05747973470891676</v>
      </c>
      <c r="F41" s="254">
        <v>4372</v>
      </c>
      <c r="G41" s="256">
        <f t="shared" si="3"/>
        <v>0.0031186469694483875</v>
      </c>
      <c r="H41" s="257">
        <v>4717</v>
      </c>
      <c r="I41" s="256">
        <f t="shared" si="1"/>
        <v>-0.07313970744117027</v>
      </c>
    </row>
    <row r="42" spans="1:9" s="184" customFormat="1" ht="18" customHeight="1">
      <c r="A42" s="253" t="s">
        <v>196</v>
      </c>
      <c r="B42" s="254">
        <v>2153</v>
      </c>
      <c r="C42" s="255">
        <f t="shared" si="2"/>
        <v>0.0032188520374600823</v>
      </c>
      <c r="D42" s="254">
        <v>3662</v>
      </c>
      <c r="E42" s="256">
        <f t="shared" si="0"/>
        <v>-0.4120699071545604</v>
      </c>
      <c r="F42" s="254">
        <v>3706</v>
      </c>
      <c r="G42" s="256">
        <f t="shared" si="3"/>
        <v>0.002643574032199388</v>
      </c>
      <c r="H42" s="257">
        <v>5768</v>
      </c>
      <c r="I42" s="256">
        <f t="shared" si="1"/>
        <v>-0.35748959778085987</v>
      </c>
    </row>
    <row r="43" spans="1:9" s="184" customFormat="1" ht="18" customHeight="1">
      <c r="A43" s="253" t="s">
        <v>197</v>
      </c>
      <c r="B43" s="254">
        <v>1299</v>
      </c>
      <c r="C43" s="255">
        <f t="shared" si="2"/>
        <v>0.0019420756138693203</v>
      </c>
      <c r="D43" s="254">
        <v>1636</v>
      </c>
      <c r="E43" s="256">
        <f t="shared" si="0"/>
        <v>-0.20599022004889977</v>
      </c>
      <c r="F43" s="254">
        <v>3942</v>
      </c>
      <c r="G43" s="256">
        <f t="shared" si="3"/>
        <v>0.002811918196149484</v>
      </c>
      <c r="H43" s="257">
        <v>4355</v>
      </c>
      <c r="I43" s="256">
        <f t="shared" si="1"/>
        <v>-0.09483352468427098</v>
      </c>
    </row>
    <row r="44" spans="1:9" s="184" customFormat="1" ht="18" customHeight="1" thickBot="1">
      <c r="A44" s="258" t="s">
        <v>198</v>
      </c>
      <c r="B44" s="259">
        <v>101729</v>
      </c>
      <c r="C44" s="260">
        <f t="shared" si="2"/>
        <v>0.15209038500639882</v>
      </c>
      <c r="D44" s="259">
        <v>102924</v>
      </c>
      <c r="E44" s="261">
        <f t="shared" si="0"/>
        <v>-0.011610508724884339</v>
      </c>
      <c r="F44" s="259">
        <v>224625</v>
      </c>
      <c r="G44" s="261">
        <f t="shared" si="3"/>
        <v>0.16023011791224703</v>
      </c>
      <c r="H44" s="262">
        <v>232811</v>
      </c>
      <c r="I44" s="261">
        <f t="shared" si="1"/>
        <v>-0.03516156882621524</v>
      </c>
    </row>
    <row r="45" ht="15">
      <c r="A45" s="19" t="s">
        <v>199</v>
      </c>
    </row>
    <row r="46" ht="9.75" customHeight="1">
      <c r="A46" s="19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7" right="0.24" top="0.36" bottom="0.18" header="0.25" footer="0.18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="95" zoomScaleNormal="95" zoomScalePageLayoutView="0" workbookViewId="0" topLeftCell="A1">
      <selection activeCell="A1" sqref="A1:I1"/>
    </sheetView>
  </sheetViews>
  <sheetFormatPr defaultColWidth="10.8515625" defaultRowHeight="12.75"/>
  <cols>
    <col min="1" max="1" width="17.28125" style="263" customWidth="1"/>
    <col min="2" max="2" width="13.28125" style="263" customWidth="1"/>
    <col min="3" max="3" width="12.7109375" style="317" customWidth="1"/>
    <col min="4" max="4" width="13.00390625" style="263" customWidth="1"/>
    <col min="5" max="5" width="10.7109375" style="317" customWidth="1"/>
    <col min="6" max="6" width="13.421875" style="263" customWidth="1"/>
    <col min="7" max="7" width="12.140625" style="317" customWidth="1"/>
    <col min="8" max="8" width="13.421875" style="263" customWidth="1"/>
    <col min="9" max="9" width="10.7109375" style="317" customWidth="1"/>
    <col min="10" max="16384" width="10.8515625" style="263" customWidth="1"/>
  </cols>
  <sheetData>
    <row r="1" spans="1:9" ht="21" customHeight="1" thickBot="1">
      <c r="A1" s="790" t="s">
        <v>200</v>
      </c>
      <c r="B1" s="791"/>
      <c r="C1" s="791"/>
      <c r="D1" s="791"/>
      <c r="E1" s="791"/>
      <c r="F1" s="791"/>
      <c r="G1" s="791"/>
      <c r="H1" s="791"/>
      <c r="I1" s="792"/>
    </row>
    <row r="2" spans="1:9" ht="15.75" thickBot="1">
      <c r="A2" s="788" t="s">
        <v>201</v>
      </c>
      <c r="B2" s="785" t="s">
        <v>2</v>
      </c>
      <c r="C2" s="786"/>
      <c r="D2" s="786"/>
      <c r="E2" s="787"/>
      <c r="F2" s="786" t="s">
        <v>3</v>
      </c>
      <c r="G2" s="786"/>
      <c r="H2" s="786"/>
      <c r="I2" s="787"/>
    </row>
    <row r="3" spans="1:9" s="267" customFormat="1" ht="31.5" customHeight="1" thickBot="1">
      <c r="A3" s="789"/>
      <c r="B3" s="264" t="s">
        <v>4</v>
      </c>
      <c r="C3" s="265" t="s">
        <v>5</v>
      </c>
      <c r="D3" s="264" t="s">
        <v>6</v>
      </c>
      <c r="E3" s="266" t="s">
        <v>7</v>
      </c>
      <c r="F3" s="264" t="s">
        <v>97</v>
      </c>
      <c r="G3" s="265" t="s">
        <v>5</v>
      </c>
      <c r="H3" s="264" t="s">
        <v>98</v>
      </c>
      <c r="I3" s="266" t="s">
        <v>7</v>
      </c>
    </row>
    <row r="4" spans="1:9" s="273" customFormat="1" ht="15" customHeight="1" thickBot="1">
      <c r="A4" s="268" t="s">
        <v>13</v>
      </c>
      <c r="B4" s="269">
        <f>B5+B10+B15+B20+B25+B29+B34+B39+B47+B43</f>
        <v>668872</v>
      </c>
      <c r="C4" s="270">
        <f aca="true" t="shared" si="0" ref="C4:C54">(B4/$B$4)</f>
        <v>1</v>
      </c>
      <c r="D4" s="271">
        <f>D5+D10+D15+D20+D25+D29+D34+D39+D47+D43</f>
        <v>716101</v>
      </c>
      <c r="E4" s="272">
        <f aca="true" t="shared" si="1" ref="E4:E11">(B4/D4-1)</f>
        <v>-0.06595298707863839</v>
      </c>
      <c r="F4" s="269">
        <f>F5+F10+F15+F20+F25+F29+F34+F39+F47+F43</f>
        <v>1401890</v>
      </c>
      <c r="G4" s="270">
        <f aca="true" t="shared" si="2" ref="G4:G54">(F4/$F$4)</f>
        <v>1</v>
      </c>
      <c r="H4" s="271">
        <f>H5+H10+H15+H20+H25+H29+H34+H39+H47+H43</f>
        <v>1473181</v>
      </c>
      <c r="I4" s="272">
        <f aca="true" t="shared" si="3" ref="I4:I11">(F4/H4-1)</f>
        <v>-0.0483925600452354</v>
      </c>
    </row>
    <row r="5" spans="1:15" s="280" customFormat="1" ht="15.75" customHeight="1">
      <c r="A5" s="274" t="s">
        <v>160</v>
      </c>
      <c r="B5" s="275">
        <f>SUM(B6:B9)</f>
        <v>76216</v>
      </c>
      <c r="C5" s="276">
        <f t="shared" si="0"/>
        <v>0.11394706311521487</v>
      </c>
      <c r="D5" s="277">
        <f>SUM(D6:D9)</f>
        <v>89058</v>
      </c>
      <c r="E5" s="278">
        <f t="shared" si="1"/>
        <v>-0.14419816299490218</v>
      </c>
      <c r="F5" s="275">
        <f>SUM(F6:F9)</f>
        <v>146205</v>
      </c>
      <c r="G5" s="276">
        <f t="shared" si="2"/>
        <v>0.10429134953527024</v>
      </c>
      <c r="H5" s="277">
        <f>SUM(H6:H9)</f>
        <v>166458</v>
      </c>
      <c r="I5" s="279">
        <f t="shared" si="3"/>
        <v>-0.12167033125473092</v>
      </c>
      <c r="K5" s="281"/>
      <c r="L5" s="282"/>
      <c r="M5" s="281"/>
      <c r="N5" s="281"/>
      <c r="O5" s="281"/>
    </row>
    <row r="6" spans="1:10" ht="15.75" customHeight="1">
      <c r="A6" s="283" t="s">
        <v>99</v>
      </c>
      <c r="B6" s="284">
        <v>60530</v>
      </c>
      <c r="C6" s="285">
        <f t="shared" si="0"/>
        <v>0.09049564042148572</v>
      </c>
      <c r="D6" s="286">
        <v>63462</v>
      </c>
      <c r="E6" s="287">
        <f t="shared" si="1"/>
        <v>-0.04620087611484036</v>
      </c>
      <c r="F6" s="284">
        <v>114918</v>
      </c>
      <c r="G6" s="285">
        <f t="shared" si="2"/>
        <v>0.0819736213254963</v>
      </c>
      <c r="H6" s="286">
        <v>117259</v>
      </c>
      <c r="I6" s="288">
        <f t="shared" si="3"/>
        <v>-0.019964352416445674</v>
      </c>
      <c r="J6" s="289"/>
    </row>
    <row r="7" spans="1:10" ht="15.75" customHeight="1">
      <c r="A7" s="283" t="s">
        <v>101</v>
      </c>
      <c r="B7" s="284">
        <v>10074</v>
      </c>
      <c r="C7" s="285">
        <f t="shared" si="0"/>
        <v>0.015061177624418423</v>
      </c>
      <c r="D7" s="286">
        <v>16442</v>
      </c>
      <c r="E7" s="287">
        <f>(B7/D7-1)</f>
        <v>-0.38730081498601143</v>
      </c>
      <c r="F7" s="284">
        <v>20430</v>
      </c>
      <c r="G7" s="285">
        <f t="shared" si="2"/>
        <v>0.014573183345340933</v>
      </c>
      <c r="H7" s="286">
        <v>30927</v>
      </c>
      <c r="I7" s="288">
        <f>(F7/H7-1)</f>
        <v>-0.33941216412843145</v>
      </c>
      <c r="J7" s="289"/>
    </row>
    <row r="8" spans="1:10" ht="15.75" customHeight="1">
      <c r="A8" s="283" t="s">
        <v>100</v>
      </c>
      <c r="B8" s="284">
        <v>5612</v>
      </c>
      <c r="C8" s="285">
        <f t="shared" si="0"/>
        <v>0.00839024506931072</v>
      </c>
      <c r="D8" s="286">
        <v>9105</v>
      </c>
      <c r="E8" s="287">
        <f>(B8/D8-1)</f>
        <v>-0.3836353651839649</v>
      </c>
      <c r="F8" s="284">
        <v>10835</v>
      </c>
      <c r="G8" s="285">
        <f t="shared" si="2"/>
        <v>0.00772885176440377</v>
      </c>
      <c r="H8" s="286">
        <v>18206</v>
      </c>
      <c r="I8" s="288">
        <f>(F8/H8-1)</f>
        <v>-0.4048665275184006</v>
      </c>
      <c r="J8" s="289"/>
    </row>
    <row r="9" spans="1:10" ht="15.75" customHeight="1" thickBot="1">
      <c r="A9" s="283" t="s">
        <v>153</v>
      </c>
      <c r="B9" s="284">
        <v>0</v>
      </c>
      <c r="C9" s="285">
        <f t="shared" si="0"/>
        <v>0</v>
      </c>
      <c r="D9" s="286">
        <v>49</v>
      </c>
      <c r="E9" s="287">
        <f>(B9/D9-1)</f>
        <v>-1</v>
      </c>
      <c r="F9" s="284">
        <v>22</v>
      </c>
      <c r="G9" s="285">
        <f t="shared" si="2"/>
        <v>1.5693100029246232E-05</v>
      </c>
      <c r="H9" s="286">
        <v>66</v>
      </c>
      <c r="I9" s="288">
        <f>(F9/H9-1)</f>
        <v>-0.6666666666666667</v>
      </c>
      <c r="J9" s="289"/>
    </row>
    <row r="10" spans="1:10" s="294" customFormat="1" ht="15.75" customHeight="1">
      <c r="A10" s="274" t="s">
        <v>159</v>
      </c>
      <c r="B10" s="290">
        <f>SUM(B11:B14)</f>
        <v>82814</v>
      </c>
      <c r="C10" s="276">
        <f t="shared" si="0"/>
        <v>0.12381143178365965</v>
      </c>
      <c r="D10" s="291">
        <f>SUM(D11:D14)</f>
        <v>90707</v>
      </c>
      <c r="E10" s="278">
        <f t="shared" si="1"/>
        <v>-0.08701643754065291</v>
      </c>
      <c r="F10" s="292">
        <f>SUM(F11:F14)</f>
        <v>154735</v>
      </c>
      <c r="G10" s="278">
        <f t="shared" si="2"/>
        <v>0.11037599241024616</v>
      </c>
      <c r="H10" s="291">
        <f>SUM(H11:H14)</f>
        <v>169224</v>
      </c>
      <c r="I10" s="279">
        <f t="shared" si="3"/>
        <v>-0.08562024299153781</v>
      </c>
      <c r="J10" s="293"/>
    </row>
    <row r="11" spans="1:10" ht="15.75" customHeight="1">
      <c r="A11" s="283" t="s">
        <v>99</v>
      </c>
      <c r="B11" s="295">
        <v>50223</v>
      </c>
      <c r="C11" s="285">
        <f t="shared" si="0"/>
        <v>0.07508611513114617</v>
      </c>
      <c r="D11" s="296">
        <v>53985</v>
      </c>
      <c r="E11" s="287">
        <f t="shared" si="1"/>
        <v>-0.06968602389552658</v>
      </c>
      <c r="F11" s="297">
        <v>95749</v>
      </c>
      <c r="G11" s="285">
        <f t="shared" si="2"/>
        <v>0.06829993794092261</v>
      </c>
      <c r="H11" s="296">
        <v>98976</v>
      </c>
      <c r="I11" s="288">
        <f t="shared" si="3"/>
        <v>-0.03260386356288392</v>
      </c>
      <c r="J11" s="289"/>
    </row>
    <row r="12" spans="1:10" ht="15.75" customHeight="1">
      <c r="A12" s="283" t="s">
        <v>100</v>
      </c>
      <c r="B12" s="295">
        <v>16009</v>
      </c>
      <c r="C12" s="285">
        <f t="shared" si="0"/>
        <v>0.023934325252066166</v>
      </c>
      <c r="D12" s="296">
        <v>17091</v>
      </c>
      <c r="E12" s="287">
        <f>(B12/D12-1)</f>
        <v>-0.06330817389269205</v>
      </c>
      <c r="F12" s="297">
        <v>31069</v>
      </c>
      <c r="G12" s="285">
        <f t="shared" si="2"/>
        <v>0.02216222385493869</v>
      </c>
      <c r="H12" s="296">
        <v>34278</v>
      </c>
      <c r="I12" s="288">
        <f>(F12/H12-1)</f>
        <v>-0.09361689713518873</v>
      </c>
      <c r="J12" s="289"/>
    </row>
    <row r="13" spans="1:10" ht="15.75" customHeight="1">
      <c r="A13" s="283" t="s">
        <v>101</v>
      </c>
      <c r="B13" s="295">
        <v>11341</v>
      </c>
      <c r="C13" s="285">
        <f t="shared" si="0"/>
        <v>0.016955411498762094</v>
      </c>
      <c r="D13" s="296">
        <v>19582</v>
      </c>
      <c r="E13" s="287">
        <f>(B13/D13-1)</f>
        <v>-0.4208456745991216</v>
      </c>
      <c r="F13" s="297">
        <v>22588</v>
      </c>
      <c r="G13" s="285">
        <f t="shared" si="2"/>
        <v>0.016112533793664268</v>
      </c>
      <c r="H13" s="296">
        <v>35798</v>
      </c>
      <c r="I13" s="288">
        <f>(F13/H13-1)</f>
        <v>-0.3690150287725571</v>
      </c>
      <c r="J13" s="289"/>
    </row>
    <row r="14" spans="1:10" ht="15.75" customHeight="1" thickBot="1">
      <c r="A14" s="283" t="s">
        <v>103</v>
      </c>
      <c r="B14" s="295">
        <v>5241</v>
      </c>
      <c r="C14" s="285">
        <f t="shared" si="0"/>
        <v>0.007835579901685225</v>
      </c>
      <c r="D14" s="296">
        <v>49</v>
      </c>
      <c r="E14" s="287" t="s">
        <v>202</v>
      </c>
      <c r="F14" s="297">
        <v>5329</v>
      </c>
      <c r="G14" s="285">
        <f t="shared" si="2"/>
        <v>0.0038012968207205987</v>
      </c>
      <c r="H14" s="296">
        <v>172</v>
      </c>
      <c r="I14" s="288" t="s">
        <v>202</v>
      </c>
      <c r="J14" s="289"/>
    </row>
    <row r="15" spans="1:10" s="294" customFormat="1" ht="15.75" customHeight="1">
      <c r="A15" s="274" t="s">
        <v>161</v>
      </c>
      <c r="B15" s="290">
        <f>SUM(B16:B19)</f>
        <v>51744</v>
      </c>
      <c r="C15" s="276">
        <f t="shared" si="0"/>
        <v>0.07736009281297468</v>
      </c>
      <c r="D15" s="291">
        <f>SUM(D16:D19)</f>
        <v>57193</v>
      </c>
      <c r="E15" s="278">
        <f aca="true" t="shared" si="4" ref="E15:E28">(B15/D15-1)</f>
        <v>-0.09527389715524626</v>
      </c>
      <c r="F15" s="292">
        <f>SUM(F16:F19)</f>
        <v>112620</v>
      </c>
      <c r="G15" s="276">
        <f t="shared" si="2"/>
        <v>0.08033440569516867</v>
      </c>
      <c r="H15" s="291">
        <f>SUM(H16:H19)</f>
        <v>121826</v>
      </c>
      <c r="I15" s="279">
        <f aca="true" t="shared" si="5" ref="I15:I28">(F15/H15-1)</f>
        <v>-0.07556679198200711</v>
      </c>
      <c r="J15" s="293"/>
    </row>
    <row r="16" spans="1:10" ht="15.75" customHeight="1">
      <c r="A16" s="298" t="s">
        <v>99</v>
      </c>
      <c r="B16" s="295">
        <v>26101</v>
      </c>
      <c r="C16" s="285">
        <f t="shared" si="0"/>
        <v>0.03902241385496777</v>
      </c>
      <c r="D16" s="296">
        <v>30215</v>
      </c>
      <c r="E16" s="287">
        <f t="shared" si="4"/>
        <v>-0.1361575376468641</v>
      </c>
      <c r="F16" s="297">
        <v>58100</v>
      </c>
      <c r="G16" s="285">
        <f t="shared" si="2"/>
        <v>0.041444050531782094</v>
      </c>
      <c r="H16" s="296">
        <v>64696</v>
      </c>
      <c r="I16" s="288">
        <f t="shared" si="5"/>
        <v>-0.10195375293681219</v>
      </c>
      <c r="J16" s="289"/>
    </row>
    <row r="17" spans="1:10" ht="15.75" customHeight="1">
      <c r="A17" s="283" t="s">
        <v>100</v>
      </c>
      <c r="B17" s="295">
        <v>15128</v>
      </c>
      <c r="C17" s="285">
        <f t="shared" si="0"/>
        <v>0.022617182360750637</v>
      </c>
      <c r="D17" s="296">
        <v>14309</v>
      </c>
      <c r="E17" s="287">
        <f>(B17/D17-1)</f>
        <v>0.05723670417219928</v>
      </c>
      <c r="F17" s="297">
        <v>31292</v>
      </c>
      <c r="G17" s="285">
        <f t="shared" si="2"/>
        <v>0.022321294823416958</v>
      </c>
      <c r="H17" s="296">
        <v>28413</v>
      </c>
      <c r="I17" s="288">
        <f>(F17/H17-1)</f>
        <v>0.10132685742441838</v>
      </c>
      <c r="J17" s="289"/>
    </row>
    <row r="18" spans="1:10" ht="15.75" customHeight="1">
      <c r="A18" s="283" t="s">
        <v>101</v>
      </c>
      <c r="B18" s="295">
        <v>10409</v>
      </c>
      <c r="C18" s="285">
        <f t="shared" si="0"/>
        <v>0.015562020835077564</v>
      </c>
      <c r="D18" s="296">
        <v>12574</v>
      </c>
      <c r="E18" s="287">
        <f>(B18/D18-1)</f>
        <v>-0.17218069031334504</v>
      </c>
      <c r="F18" s="297">
        <v>22907</v>
      </c>
      <c r="G18" s="285">
        <f t="shared" si="2"/>
        <v>0.016340083744088338</v>
      </c>
      <c r="H18" s="296">
        <v>28387</v>
      </c>
      <c r="I18" s="288">
        <f>(F18/H18-1)</f>
        <v>-0.19304611265720228</v>
      </c>
      <c r="J18" s="289"/>
    </row>
    <row r="19" spans="1:10" ht="15.75" customHeight="1" thickBot="1">
      <c r="A19" s="298" t="s">
        <v>103</v>
      </c>
      <c r="B19" s="295">
        <v>106</v>
      </c>
      <c r="C19" s="285">
        <f t="shared" si="0"/>
        <v>0.00015847576217871282</v>
      </c>
      <c r="D19" s="296">
        <v>95</v>
      </c>
      <c r="E19" s="287">
        <f>(B19/D19-1)</f>
        <v>0.11578947368421044</v>
      </c>
      <c r="F19" s="297">
        <v>321</v>
      </c>
      <c r="G19" s="285">
        <f t="shared" si="2"/>
        <v>0.00022897659588127456</v>
      </c>
      <c r="H19" s="296">
        <v>330</v>
      </c>
      <c r="I19" s="288">
        <f>(F19/H19-1)</f>
        <v>-0.027272727272727226</v>
      </c>
      <c r="J19" s="289"/>
    </row>
    <row r="20" spans="1:10" s="294" customFormat="1" ht="15.75" customHeight="1">
      <c r="A20" s="274" t="s">
        <v>162</v>
      </c>
      <c r="B20" s="292">
        <f>SUM(B21:B24)</f>
        <v>44025</v>
      </c>
      <c r="C20" s="276">
        <f t="shared" si="0"/>
        <v>0.065819768206772</v>
      </c>
      <c r="D20" s="291">
        <f>SUM(D21:D24)</f>
        <v>47475</v>
      </c>
      <c r="E20" s="278">
        <f t="shared" si="4"/>
        <v>-0.0726698262243286</v>
      </c>
      <c r="F20" s="292">
        <f>SUM(F21:F24)</f>
        <v>94955</v>
      </c>
      <c r="G20" s="276">
        <f t="shared" si="2"/>
        <v>0.06773355969441254</v>
      </c>
      <c r="H20" s="291">
        <f>SUM(H21:H24)</f>
        <v>95217</v>
      </c>
      <c r="I20" s="279">
        <f t="shared" si="5"/>
        <v>-0.0027516094815001058</v>
      </c>
      <c r="J20" s="293"/>
    </row>
    <row r="21" spans="1:10" ht="15.75" customHeight="1">
      <c r="A21" s="283" t="s">
        <v>99</v>
      </c>
      <c r="B21" s="297">
        <v>27671</v>
      </c>
      <c r="C21" s="285">
        <f t="shared" si="0"/>
        <v>0.041369649200444926</v>
      </c>
      <c r="D21" s="296">
        <v>29074</v>
      </c>
      <c r="E21" s="287">
        <f t="shared" si="4"/>
        <v>-0.04825617390108006</v>
      </c>
      <c r="F21" s="297">
        <v>55786</v>
      </c>
      <c r="G21" s="285">
        <f t="shared" si="2"/>
        <v>0.03979342173779683</v>
      </c>
      <c r="H21" s="296">
        <v>52322</v>
      </c>
      <c r="I21" s="288">
        <f t="shared" si="5"/>
        <v>0.06620542028209941</v>
      </c>
      <c r="J21" s="289"/>
    </row>
    <row r="22" spans="1:10" ht="15.75" customHeight="1">
      <c r="A22" s="283" t="s">
        <v>101</v>
      </c>
      <c r="B22" s="297">
        <v>8927</v>
      </c>
      <c r="C22" s="285">
        <f t="shared" si="0"/>
        <v>0.013346350273295938</v>
      </c>
      <c r="D22" s="296">
        <v>9909</v>
      </c>
      <c r="E22" s="287">
        <f>(B22/D22-1)</f>
        <v>-0.09910182662226263</v>
      </c>
      <c r="F22" s="297">
        <v>20267</v>
      </c>
      <c r="G22" s="285">
        <f t="shared" si="2"/>
        <v>0.01445691174057879</v>
      </c>
      <c r="H22" s="296">
        <v>21416</v>
      </c>
      <c r="I22" s="288">
        <f t="shared" si="5"/>
        <v>-0.05365147553231231</v>
      </c>
      <c r="J22" s="289"/>
    </row>
    <row r="23" spans="1:10" ht="15.75" customHeight="1">
      <c r="A23" s="283" t="s">
        <v>100</v>
      </c>
      <c r="B23" s="297">
        <v>7288</v>
      </c>
      <c r="C23" s="285">
        <f t="shared" si="0"/>
        <v>0.010895956176966594</v>
      </c>
      <c r="D23" s="296">
        <v>8296</v>
      </c>
      <c r="E23" s="287">
        <f>(B23/D23-1)</f>
        <v>-0.12150433944069428</v>
      </c>
      <c r="F23" s="297">
        <v>18472</v>
      </c>
      <c r="G23" s="285">
        <f t="shared" si="2"/>
        <v>0.013176497442738019</v>
      </c>
      <c r="H23" s="296">
        <v>21077</v>
      </c>
      <c r="I23" s="288">
        <f>(F23/H23-1)</f>
        <v>-0.1235944394363524</v>
      </c>
      <c r="J23" s="289"/>
    </row>
    <row r="24" spans="1:10" ht="15.75" customHeight="1" thickBot="1">
      <c r="A24" s="283" t="s">
        <v>103</v>
      </c>
      <c r="B24" s="297">
        <v>139</v>
      </c>
      <c r="C24" s="285">
        <f t="shared" si="0"/>
        <v>0.0002078125560645385</v>
      </c>
      <c r="D24" s="296">
        <v>196</v>
      </c>
      <c r="E24" s="287">
        <f t="shared" si="4"/>
        <v>-0.2908163265306123</v>
      </c>
      <c r="F24" s="297">
        <v>430</v>
      </c>
      <c r="G24" s="285">
        <f t="shared" si="2"/>
        <v>0.0003067287732989036</v>
      </c>
      <c r="H24" s="296">
        <v>402</v>
      </c>
      <c r="I24" s="288">
        <f t="shared" si="5"/>
        <v>0.06965174129353224</v>
      </c>
      <c r="J24" s="289"/>
    </row>
    <row r="25" spans="1:10" s="294" customFormat="1" ht="15.75" customHeight="1">
      <c r="A25" s="274" t="s">
        <v>165</v>
      </c>
      <c r="B25" s="292">
        <f>SUM(B26:B28)</f>
        <v>21072</v>
      </c>
      <c r="C25" s="276">
        <f t="shared" si="0"/>
        <v>0.03150378547763997</v>
      </c>
      <c r="D25" s="291">
        <f>SUM(D26:D28)</f>
        <v>22552</v>
      </c>
      <c r="E25" s="278">
        <f t="shared" si="4"/>
        <v>-0.06562610854913087</v>
      </c>
      <c r="F25" s="292">
        <f>SUM(F26:F28)</f>
        <v>44239</v>
      </c>
      <c r="G25" s="276">
        <f t="shared" si="2"/>
        <v>0.03155668419062837</v>
      </c>
      <c r="H25" s="291">
        <f>SUM(H26:H28)</f>
        <v>45384</v>
      </c>
      <c r="I25" s="279">
        <f t="shared" si="5"/>
        <v>-0.02522915564956818</v>
      </c>
      <c r="J25" s="293"/>
    </row>
    <row r="26" spans="1:10" ht="15.75" customHeight="1">
      <c r="A26" s="283" t="s">
        <v>100</v>
      </c>
      <c r="B26" s="297">
        <v>12899</v>
      </c>
      <c r="C26" s="285">
        <f t="shared" si="0"/>
        <v>0.019284706191917137</v>
      </c>
      <c r="D26" s="296">
        <v>13116</v>
      </c>
      <c r="E26" s="287">
        <f>(B26/D26-1)</f>
        <v>-0.016544678255565715</v>
      </c>
      <c r="F26" s="297">
        <v>26179</v>
      </c>
      <c r="G26" s="285">
        <f t="shared" si="2"/>
        <v>0.018674075712074415</v>
      </c>
      <c r="H26" s="296">
        <v>26734</v>
      </c>
      <c r="I26" s="288">
        <f>(F26/H26-1)</f>
        <v>-0.02076008079599012</v>
      </c>
      <c r="J26" s="289"/>
    </row>
    <row r="27" spans="1:10" ht="15.75" customHeight="1">
      <c r="A27" s="283" t="s">
        <v>99</v>
      </c>
      <c r="B27" s="297">
        <v>8100</v>
      </c>
      <c r="C27" s="285">
        <f t="shared" si="0"/>
        <v>0.012109940317429941</v>
      </c>
      <c r="D27" s="296">
        <v>6757</v>
      </c>
      <c r="E27" s="287">
        <f>(B27/D27-1)</f>
        <v>0.1987568447535888</v>
      </c>
      <c r="F27" s="297">
        <v>15665</v>
      </c>
      <c r="G27" s="285">
        <f t="shared" si="2"/>
        <v>0.01117420054355192</v>
      </c>
      <c r="H27" s="296">
        <v>12905</v>
      </c>
      <c r="I27" s="288">
        <f>(F27/H27-1)</f>
        <v>0.21387059279349097</v>
      </c>
      <c r="J27" s="289"/>
    </row>
    <row r="28" spans="1:10" ht="15.75" customHeight="1" thickBot="1">
      <c r="A28" s="283" t="s">
        <v>153</v>
      </c>
      <c r="B28" s="297">
        <v>73</v>
      </c>
      <c r="C28" s="285">
        <f t="shared" si="0"/>
        <v>0.00010913896829288713</v>
      </c>
      <c r="D28" s="296">
        <v>2679</v>
      </c>
      <c r="E28" s="287">
        <f t="shared" si="4"/>
        <v>-0.9727510265024263</v>
      </c>
      <c r="F28" s="297">
        <v>2395</v>
      </c>
      <c r="G28" s="285">
        <f t="shared" si="2"/>
        <v>0.001708407935002033</v>
      </c>
      <c r="H28" s="296">
        <v>5745</v>
      </c>
      <c r="I28" s="288">
        <f t="shared" si="5"/>
        <v>-0.5831157528285466</v>
      </c>
      <c r="J28" s="289"/>
    </row>
    <row r="29" spans="1:10" s="294" customFormat="1" ht="15.75" customHeight="1">
      <c r="A29" s="274" t="s">
        <v>163</v>
      </c>
      <c r="B29" s="292">
        <f>SUM(B30:B33)</f>
        <v>28335</v>
      </c>
      <c r="C29" s="276">
        <f t="shared" si="0"/>
        <v>0.042362365295602146</v>
      </c>
      <c r="D29" s="291">
        <f>SUM(D30:D33)</f>
        <v>29715</v>
      </c>
      <c r="E29" s="278">
        <f aca="true" t="shared" si="6" ref="E29:E38">(B29/D29-1)</f>
        <v>-0.04644119131751645</v>
      </c>
      <c r="F29" s="292">
        <f>SUM(F30:F33)</f>
        <v>54342</v>
      </c>
      <c r="G29" s="276">
        <f t="shared" si="2"/>
        <v>0.038763383717695395</v>
      </c>
      <c r="H29" s="291">
        <f>SUM(H30:H33)</f>
        <v>55315</v>
      </c>
      <c r="I29" s="279">
        <f aca="true" t="shared" si="7" ref="I29:I38">(F29/H29-1)</f>
        <v>-0.017590165416252357</v>
      </c>
      <c r="J29" s="293"/>
    </row>
    <row r="30" spans="1:10" ht="15.75" customHeight="1">
      <c r="A30" s="283" t="s">
        <v>100</v>
      </c>
      <c r="B30" s="297">
        <v>17838</v>
      </c>
      <c r="C30" s="285">
        <f t="shared" si="0"/>
        <v>0.02666877967682905</v>
      </c>
      <c r="D30" s="296">
        <v>17190</v>
      </c>
      <c r="E30" s="287">
        <f t="shared" si="6"/>
        <v>0.03769633507853398</v>
      </c>
      <c r="F30" s="297">
        <v>33896</v>
      </c>
      <c r="G30" s="285">
        <f t="shared" si="2"/>
        <v>0.02417878720869683</v>
      </c>
      <c r="H30" s="296">
        <v>30512</v>
      </c>
      <c r="I30" s="288">
        <f t="shared" si="7"/>
        <v>0.11090718405873101</v>
      </c>
      <c r="J30" s="289"/>
    </row>
    <row r="31" spans="1:10" ht="15.75" customHeight="1">
      <c r="A31" s="283" t="s">
        <v>101</v>
      </c>
      <c r="B31" s="297">
        <v>5658</v>
      </c>
      <c r="C31" s="285">
        <f t="shared" si="0"/>
        <v>0.008459017569878841</v>
      </c>
      <c r="D31" s="296">
        <v>7849</v>
      </c>
      <c r="E31" s="287">
        <f t="shared" si="6"/>
        <v>-0.2791438399796152</v>
      </c>
      <c r="F31" s="297">
        <v>11554</v>
      </c>
      <c r="G31" s="285">
        <f t="shared" si="2"/>
        <v>0.00824173080626868</v>
      </c>
      <c r="H31" s="296">
        <v>15684</v>
      </c>
      <c r="I31" s="288">
        <f t="shared" si="7"/>
        <v>-0.2633256822239225</v>
      </c>
      <c r="J31" s="289"/>
    </row>
    <row r="32" spans="1:10" ht="15.75" customHeight="1">
      <c r="A32" s="283" t="s">
        <v>99</v>
      </c>
      <c r="B32" s="297">
        <v>4796</v>
      </c>
      <c r="C32" s="285">
        <f t="shared" si="0"/>
        <v>0.0071702807114066664</v>
      </c>
      <c r="D32" s="296">
        <v>4606</v>
      </c>
      <c r="E32" s="287">
        <f t="shared" si="6"/>
        <v>0.0412505427702996</v>
      </c>
      <c r="F32" s="297">
        <v>8781</v>
      </c>
      <c r="G32" s="285">
        <f t="shared" si="2"/>
        <v>0.006263686879855053</v>
      </c>
      <c r="H32" s="296">
        <v>8997</v>
      </c>
      <c r="I32" s="288">
        <f t="shared" si="7"/>
        <v>-0.024008002667555872</v>
      </c>
      <c r="J32" s="289"/>
    </row>
    <row r="33" spans="1:10" ht="15.75" customHeight="1" thickBot="1">
      <c r="A33" s="283" t="s">
        <v>103</v>
      </c>
      <c r="B33" s="299">
        <v>43</v>
      </c>
      <c r="C33" s="300">
        <f t="shared" si="0"/>
        <v>6.428733748759104E-05</v>
      </c>
      <c r="D33" s="301">
        <v>70</v>
      </c>
      <c r="E33" s="302">
        <f t="shared" si="6"/>
        <v>-0.3857142857142857</v>
      </c>
      <c r="F33" s="299">
        <v>111</v>
      </c>
      <c r="G33" s="300">
        <f t="shared" si="2"/>
        <v>7.917882287483326E-05</v>
      </c>
      <c r="H33" s="301">
        <v>122</v>
      </c>
      <c r="I33" s="303">
        <f t="shared" si="7"/>
        <v>-0.0901639344262295</v>
      </c>
      <c r="J33" s="289"/>
    </row>
    <row r="34" spans="1:10" s="294" customFormat="1" ht="15.75" customHeight="1">
      <c r="A34" s="274" t="s">
        <v>168</v>
      </c>
      <c r="B34" s="292">
        <f>SUM(B35:B38)</f>
        <v>19528</v>
      </c>
      <c r="C34" s="276">
        <f t="shared" si="0"/>
        <v>0.029195421545527397</v>
      </c>
      <c r="D34" s="291">
        <f>SUM(D35:D38)</f>
        <v>18731</v>
      </c>
      <c r="E34" s="278">
        <f t="shared" si="6"/>
        <v>0.04254978378089791</v>
      </c>
      <c r="F34" s="292">
        <f>SUM(F35:F38)</f>
        <v>42555</v>
      </c>
      <c r="G34" s="276">
        <f t="shared" si="2"/>
        <v>0.03035544871566243</v>
      </c>
      <c r="H34" s="291">
        <f>SUM(H35:H38)</f>
        <v>39587</v>
      </c>
      <c r="I34" s="279">
        <f t="shared" si="7"/>
        <v>0.07497410766160617</v>
      </c>
      <c r="J34" s="293"/>
    </row>
    <row r="35" spans="1:10" ht="15.75" customHeight="1">
      <c r="A35" s="283" t="s">
        <v>99</v>
      </c>
      <c r="B35" s="297">
        <v>10805</v>
      </c>
      <c r="C35" s="285">
        <f t="shared" si="0"/>
        <v>0.016154062361707473</v>
      </c>
      <c r="D35" s="296">
        <v>6305</v>
      </c>
      <c r="E35" s="287">
        <f t="shared" si="6"/>
        <v>0.7137192704203013</v>
      </c>
      <c r="F35" s="297">
        <v>23176</v>
      </c>
      <c r="G35" s="285">
        <f t="shared" si="2"/>
        <v>0.016531967558082304</v>
      </c>
      <c r="H35" s="296">
        <v>14126</v>
      </c>
      <c r="I35" s="288">
        <f t="shared" si="7"/>
        <v>0.6406626079569588</v>
      </c>
      <c r="J35" s="289"/>
    </row>
    <row r="36" spans="1:10" ht="15.75" customHeight="1">
      <c r="A36" s="283" t="s">
        <v>101</v>
      </c>
      <c r="B36" s="297">
        <v>5557</v>
      </c>
      <c r="C36" s="285">
        <f t="shared" si="0"/>
        <v>0.00830801707950101</v>
      </c>
      <c r="D36" s="296">
        <v>6286</v>
      </c>
      <c r="E36" s="287">
        <f t="shared" si="6"/>
        <v>-0.11597200127266938</v>
      </c>
      <c r="F36" s="297">
        <v>13286</v>
      </c>
      <c r="G36" s="285">
        <f t="shared" si="2"/>
        <v>0.009477205772207519</v>
      </c>
      <c r="H36" s="296">
        <v>13342</v>
      </c>
      <c r="I36" s="288">
        <f t="shared" si="7"/>
        <v>-0.0041972717733472775</v>
      </c>
      <c r="J36" s="289"/>
    </row>
    <row r="37" spans="1:10" ht="15.75" customHeight="1">
      <c r="A37" s="283" t="s">
        <v>100</v>
      </c>
      <c r="B37" s="297">
        <v>3117</v>
      </c>
      <c r="C37" s="285">
        <f t="shared" si="0"/>
        <v>0.0046600844406702625</v>
      </c>
      <c r="D37" s="296">
        <v>6091</v>
      </c>
      <c r="E37" s="287">
        <f t="shared" si="6"/>
        <v>-0.488261369233295</v>
      </c>
      <c r="F37" s="297">
        <v>5968</v>
      </c>
      <c r="G37" s="285">
        <f t="shared" si="2"/>
        <v>0.0042571100442973416</v>
      </c>
      <c r="H37" s="296">
        <v>12026</v>
      </c>
      <c r="I37" s="288">
        <f t="shared" si="7"/>
        <v>-0.5037418925661068</v>
      </c>
      <c r="J37" s="289"/>
    </row>
    <row r="38" spans="1:10" ht="15.75" customHeight="1" thickBot="1">
      <c r="A38" s="283" t="s">
        <v>153</v>
      </c>
      <c r="B38" s="297">
        <v>49</v>
      </c>
      <c r="C38" s="285">
        <f t="shared" si="0"/>
        <v>7.325766364865027E-05</v>
      </c>
      <c r="D38" s="296">
        <v>49</v>
      </c>
      <c r="E38" s="287">
        <f t="shared" si="6"/>
        <v>0</v>
      </c>
      <c r="F38" s="297">
        <v>125</v>
      </c>
      <c r="G38" s="285">
        <f t="shared" si="2"/>
        <v>8.916534107526268E-05</v>
      </c>
      <c r="H38" s="296">
        <v>93</v>
      </c>
      <c r="I38" s="288">
        <f t="shared" si="7"/>
        <v>0.34408602150537626</v>
      </c>
      <c r="J38" s="289"/>
    </row>
    <row r="39" spans="1:10" s="294" customFormat="1" ht="15.75" customHeight="1">
      <c r="A39" s="274" t="s">
        <v>174</v>
      </c>
      <c r="B39" s="292">
        <f>SUM(B40:B42)</f>
        <v>9291</v>
      </c>
      <c r="C39" s="276">
        <f t="shared" si="0"/>
        <v>0.013890550060400197</v>
      </c>
      <c r="D39" s="291">
        <f>SUM(D40:D42)</f>
        <v>11068</v>
      </c>
      <c r="E39" s="278">
        <f aca="true" t="shared" si="8" ref="E39:E54">(B39/D39-1)</f>
        <v>-0.1605529454282617</v>
      </c>
      <c r="F39" s="292">
        <f>SUM(F40:F42)</f>
        <v>17460</v>
      </c>
      <c r="G39" s="276">
        <f t="shared" si="2"/>
        <v>0.012454614841392691</v>
      </c>
      <c r="H39" s="291">
        <f>SUM(H40:H42)</f>
        <v>20819</v>
      </c>
      <c r="I39" s="279">
        <f aca="true" t="shared" si="9" ref="I39:I54">(F39/H39-1)</f>
        <v>-0.16134300398674284</v>
      </c>
      <c r="J39" s="293"/>
    </row>
    <row r="40" spans="1:10" ht="15.75" customHeight="1">
      <c r="A40" s="298" t="s">
        <v>99</v>
      </c>
      <c r="B40" s="297">
        <v>6812</v>
      </c>
      <c r="C40" s="285">
        <f t="shared" si="0"/>
        <v>0.010184310301522564</v>
      </c>
      <c r="D40" s="296">
        <v>8360</v>
      </c>
      <c r="E40" s="287">
        <f t="shared" si="8"/>
        <v>-0.18516746411483254</v>
      </c>
      <c r="F40" s="297">
        <v>13146</v>
      </c>
      <c r="G40" s="285">
        <f t="shared" si="2"/>
        <v>0.009377340590203226</v>
      </c>
      <c r="H40" s="296">
        <v>15592</v>
      </c>
      <c r="I40" s="288">
        <f t="shared" si="9"/>
        <v>-0.1568753206772704</v>
      </c>
      <c r="J40" s="289"/>
    </row>
    <row r="41" spans="1:10" ht="15.75" customHeight="1">
      <c r="A41" s="298" t="s">
        <v>100</v>
      </c>
      <c r="B41" s="297">
        <v>2294</v>
      </c>
      <c r="C41" s="285">
        <f t="shared" si="0"/>
        <v>0.003429654702244974</v>
      </c>
      <c r="D41" s="296">
        <v>2308</v>
      </c>
      <c r="E41" s="287">
        <f>(B41/D41-1)</f>
        <v>-0.0060658578856152</v>
      </c>
      <c r="F41" s="297">
        <v>3970</v>
      </c>
      <c r="G41" s="285">
        <f t="shared" si="2"/>
        <v>0.0028318912325503427</v>
      </c>
      <c r="H41" s="296">
        <v>4195</v>
      </c>
      <c r="I41" s="288">
        <f>(F41/H41-1)</f>
        <v>-0.05363528009535157</v>
      </c>
      <c r="J41" s="289"/>
    </row>
    <row r="42" spans="1:10" ht="15.75" customHeight="1" thickBot="1">
      <c r="A42" s="298" t="s">
        <v>153</v>
      </c>
      <c r="B42" s="297">
        <v>185</v>
      </c>
      <c r="C42" s="285">
        <f t="shared" si="0"/>
        <v>0.00027658505663265916</v>
      </c>
      <c r="D42" s="296">
        <v>400</v>
      </c>
      <c r="E42" s="287">
        <f>(B42/D42-1)</f>
        <v>-0.5375</v>
      </c>
      <c r="F42" s="297">
        <v>344</v>
      </c>
      <c r="G42" s="285">
        <f t="shared" si="2"/>
        <v>0.0002453830186391229</v>
      </c>
      <c r="H42" s="296">
        <v>1032</v>
      </c>
      <c r="I42" s="288">
        <f>(F42/H42-1)</f>
        <v>-0.6666666666666667</v>
      </c>
      <c r="J42" s="289"/>
    </row>
    <row r="43" spans="1:10" ht="15.75" customHeight="1">
      <c r="A43" s="274" t="s">
        <v>169</v>
      </c>
      <c r="B43" s="292">
        <f>SUM(B44:B46)</f>
        <v>11594</v>
      </c>
      <c r="C43" s="276">
        <f t="shared" si="0"/>
        <v>0.01733366025188676</v>
      </c>
      <c r="D43" s="291">
        <f>SUM(D44:D46)</f>
        <v>11836</v>
      </c>
      <c r="E43" s="278">
        <f t="shared" si="8"/>
        <v>-0.020446096654275103</v>
      </c>
      <c r="F43" s="292">
        <f>SUM(F44:F46)</f>
        <v>28048</v>
      </c>
      <c r="G43" s="276">
        <f t="shared" si="2"/>
        <v>0.020007275891831742</v>
      </c>
      <c r="H43" s="291">
        <f>SUM(H44:H46)</f>
        <v>26611</v>
      </c>
      <c r="I43" s="279">
        <f t="shared" si="9"/>
        <v>0.05400022547066996</v>
      </c>
      <c r="J43" s="289"/>
    </row>
    <row r="44" spans="1:10" ht="15.75" customHeight="1">
      <c r="A44" s="298" t="s">
        <v>100</v>
      </c>
      <c r="B44" s="297">
        <v>6696</v>
      </c>
      <c r="C44" s="285">
        <f t="shared" si="0"/>
        <v>0.010010883995742086</v>
      </c>
      <c r="D44" s="296">
        <v>7226</v>
      </c>
      <c r="E44" s="287">
        <f t="shared" si="8"/>
        <v>-0.07334624965402714</v>
      </c>
      <c r="F44" s="297">
        <v>14555</v>
      </c>
      <c r="G44" s="285">
        <f t="shared" si="2"/>
        <v>0.010382412314803587</v>
      </c>
      <c r="H44" s="296">
        <v>13999</v>
      </c>
      <c r="I44" s="288">
        <f t="shared" si="9"/>
        <v>0.039717122651617975</v>
      </c>
      <c r="J44" s="289"/>
    </row>
    <row r="45" spans="1:10" ht="15.75" customHeight="1">
      <c r="A45" s="298" t="s">
        <v>101</v>
      </c>
      <c r="B45" s="297">
        <v>4861</v>
      </c>
      <c r="C45" s="285">
        <f t="shared" si="0"/>
        <v>0.007267459244818142</v>
      </c>
      <c r="D45" s="296">
        <v>4492</v>
      </c>
      <c r="E45" s="287">
        <f>(B45/D45-1)</f>
        <v>0.08214603739982196</v>
      </c>
      <c r="F45" s="297">
        <v>13239</v>
      </c>
      <c r="G45" s="285">
        <f t="shared" si="2"/>
        <v>0.009443679603963221</v>
      </c>
      <c r="H45" s="296">
        <v>12263</v>
      </c>
      <c r="I45" s="288">
        <f>(F45/H45-1)</f>
        <v>0.07958900758378862</v>
      </c>
      <c r="J45" s="289"/>
    </row>
    <row r="46" spans="1:10" ht="15.75" customHeight="1" thickBot="1">
      <c r="A46" s="298" t="s">
        <v>103</v>
      </c>
      <c r="B46" s="297">
        <v>37</v>
      </c>
      <c r="C46" s="285">
        <f t="shared" si="0"/>
        <v>5.5317011326531834E-05</v>
      </c>
      <c r="D46" s="296">
        <v>118</v>
      </c>
      <c r="E46" s="287">
        <f>(B46/D46-1)</f>
        <v>-0.6864406779661016</v>
      </c>
      <c r="F46" s="297">
        <v>254</v>
      </c>
      <c r="G46" s="285">
        <f t="shared" si="2"/>
        <v>0.00018118397306493377</v>
      </c>
      <c r="H46" s="296">
        <v>349</v>
      </c>
      <c r="I46" s="288">
        <f>(F46/H46-1)</f>
        <v>-0.2722063037249284</v>
      </c>
      <c r="J46" s="289"/>
    </row>
    <row r="47" spans="1:10" s="294" customFormat="1" ht="15.75" customHeight="1" thickBot="1">
      <c r="A47" s="304" t="s">
        <v>203</v>
      </c>
      <c r="B47" s="305">
        <f>SUM(B48:B54)</f>
        <v>324253</v>
      </c>
      <c r="C47" s="306">
        <f t="shared" si="0"/>
        <v>0.4847758614503223</v>
      </c>
      <c r="D47" s="307">
        <f>SUM(D48:D54)</f>
        <v>337766</v>
      </c>
      <c r="E47" s="308">
        <f t="shared" si="8"/>
        <v>-0.040006987085733914</v>
      </c>
      <c r="F47" s="305">
        <f>SUM(F48:F54)</f>
        <v>706731</v>
      </c>
      <c r="G47" s="306">
        <f t="shared" si="2"/>
        <v>0.5041272853076918</v>
      </c>
      <c r="H47" s="307">
        <f>SUM(H48:H54)</f>
        <v>732740</v>
      </c>
      <c r="I47" s="308">
        <f t="shared" si="9"/>
        <v>-0.035495537298359636</v>
      </c>
      <c r="J47" s="293"/>
    </row>
    <row r="48" spans="1:10" ht="15.75" customHeight="1">
      <c r="A48" s="309" t="s">
        <v>99</v>
      </c>
      <c r="B48" s="310">
        <v>77177</v>
      </c>
      <c r="C48" s="311">
        <f t="shared" si="0"/>
        <v>0.11538381035534452</v>
      </c>
      <c r="D48" s="312">
        <v>75985</v>
      </c>
      <c r="E48" s="313">
        <f t="shared" si="8"/>
        <v>0.015687306705270743</v>
      </c>
      <c r="F48" s="310">
        <v>174280</v>
      </c>
      <c r="G48" s="314">
        <f t="shared" si="2"/>
        <v>0.12431788514077424</v>
      </c>
      <c r="H48" s="315">
        <v>160916</v>
      </c>
      <c r="I48" s="313">
        <f t="shared" si="9"/>
        <v>0.08304954137562448</v>
      </c>
      <c r="J48" s="289"/>
    </row>
    <row r="49" spans="1:10" ht="15.75" customHeight="1">
      <c r="A49" s="283" t="s">
        <v>102</v>
      </c>
      <c r="B49" s="297">
        <v>63531</v>
      </c>
      <c r="C49" s="285">
        <f t="shared" si="0"/>
        <v>0.09498229855637551</v>
      </c>
      <c r="D49" s="296">
        <v>71080</v>
      </c>
      <c r="E49" s="288">
        <f t="shared" si="8"/>
        <v>-0.1062042768711311</v>
      </c>
      <c r="F49" s="297">
        <v>132998</v>
      </c>
      <c r="G49" s="287">
        <f t="shared" si="2"/>
        <v>0.09487049625862229</v>
      </c>
      <c r="H49" s="316">
        <v>151323</v>
      </c>
      <c r="I49" s="288">
        <f t="shared" si="9"/>
        <v>-0.12109857721562489</v>
      </c>
      <c r="J49" s="289"/>
    </row>
    <row r="50" spans="1:10" ht="15.75" customHeight="1">
      <c r="A50" s="283" t="s">
        <v>103</v>
      </c>
      <c r="B50" s="297">
        <v>55569</v>
      </c>
      <c r="C50" s="285">
        <f t="shared" si="0"/>
        <v>0.08307867574064993</v>
      </c>
      <c r="D50" s="296">
        <v>63173</v>
      </c>
      <c r="E50" s="288">
        <f t="shared" si="8"/>
        <v>-0.12036787868234844</v>
      </c>
      <c r="F50" s="297">
        <v>110724</v>
      </c>
      <c r="G50" s="287">
        <f t="shared" si="2"/>
        <v>0.07898194580173908</v>
      </c>
      <c r="H50" s="316">
        <v>124894</v>
      </c>
      <c r="I50" s="288">
        <f t="shared" si="9"/>
        <v>-0.11345621086681501</v>
      </c>
      <c r="J50" s="289"/>
    </row>
    <row r="51" spans="1:10" ht="15.75" customHeight="1">
      <c r="A51" s="283" t="s">
        <v>101</v>
      </c>
      <c r="B51" s="297">
        <v>53370</v>
      </c>
      <c r="C51" s="285">
        <f t="shared" si="0"/>
        <v>0.07979105120262173</v>
      </c>
      <c r="D51" s="296">
        <v>56619</v>
      </c>
      <c r="E51" s="288">
        <f t="shared" si="8"/>
        <v>-0.05738356382133203</v>
      </c>
      <c r="F51" s="297">
        <v>127509</v>
      </c>
      <c r="G51" s="287">
        <f t="shared" si="2"/>
        <v>0.09095506780132535</v>
      </c>
      <c r="H51" s="316">
        <v>144999</v>
      </c>
      <c r="I51" s="288">
        <f t="shared" si="9"/>
        <v>-0.12062152152773464</v>
      </c>
      <c r="J51" s="289"/>
    </row>
    <row r="52" spans="1:10" ht="15.75" customHeight="1">
      <c r="A52" s="283" t="s">
        <v>100</v>
      </c>
      <c r="B52" s="297">
        <v>44500</v>
      </c>
      <c r="C52" s="285">
        <f t="shared" si="0"/>
        <v>0.06652991902785585</v>
      </c>
      <c r="D52" s="296">
        <v>46991</v>
      </c>
      <c r="E52" s="288">
        <f t="shared" si="8"/>
        <v>-0.05301015087995575</v>
      </c>
      <c r="F52" s="297">
        <v>97788</v>
      </c>
      <c r="G52" s="287">
        <f t="shared" si="2"/>
        <v>0.0697544029845423</v>
      </c>
      <c r="H52" s="316">
        <v>100611</v>
      </c>
      <c r="I52" s="288">
        <f t="shared" si="9"/>
        <v>-0.02805856218504932</v>
      </c>
      <c r="J52" s="289"/>
    </row>
    <row r="53" spans="1:11" ht="15.75" customHeight="1">
      <c r="A53" s="283" t="s">
        <v>104</v>
      </c>
      <c r="B53" s="297">
        <v>20275</v>
      </c>
      <c r="C53" s="285">
        <f t="shared" si="0"/>
        <v>0.03031222715257927</v>
      </c>
      <c r="D53" s="296">
        <v>8995</v>
      </c>
      <c r="E53" s="288">
        <f t="shared" si="8"/>
        <v>1.254030016675931</v>
      </c>
      <c r="F53" s="297">
        <v>42508</v>
      </c>
      <c r="G53" s="287">
        <f t="shared" si="2"/>
        <v>0.03032192254741813</v>
      </c>
      <c r="H53" s="316">
        <v>19522</v>
      </c>
      <c r="I53" s="288">
        <f t="shared" si="9"/>
        <v>1.1774408359799202</v>
      </c>
      <c r="J53" s="289"/>
      <c r="K53" s="317"/>
    </row>
    <row r="54" spans="1:10" ht="15.75" customHeight="1" thickBot="1">
      <c r="A54" s="318" t="s">
        <v>105</v>
      </c>
      <c r="B54" s="299">
        <v>9831</v>
      </c>
      <c r="C54" s="300">
        <f t="shared" si="0"/>
        <v>0.014697879414895526</v>
      </c>
      <c r="D54" s="301">
        <v>14923</v>
      </c>
      <c r="E54" s="303">
        <f t="shared" si="8"/>
        <v>-0.3412182537023387</v>
      </c>
      <c r="F54" s="299">
        <v>20924</v>
      </c>
      <c r="G54" s="302">
        <f t="shared" si="2"/>
        <v>0.01492556477327037</v>
      </c>
      <c r="H54" s="319">
        <v>30475</v>
      </c>
      <c r="I54" s="303">
        <f t="shared" si="9"/>
        <v>-0.3134044298605414</v>
      </c>
      <c r="J54" s="289"/>
    </row>
    <row r="55" ht="15">
      <c r="A55" s="320" t="s">
        <v>204</v>
      </c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55" right="0.39" top="0.27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35"/>
  <sheetViews>
    <sheetView showGridLines="0"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17.421875" style="321" customWidth="1"/>
    <col min="2" max="2" width="10.7109375" style="321" customWidth="1"/>
    <col min="3" max="3" width="9.57421875" style="321" customWidth="1"/>
    <col min="4" max="4" width="12.28125" style="321" customWidth="1"/>
    <col min="5" max="5" width="9.421875" style="321" customWidth="1"/>
    <col min="6" max="6" width="10.7109375" style="321" customWidth="1"/>
    <col min="7" max="7" width="9.28125" style="321" customWidth="1"/>
    <col min="8" max="8" width="10.140625" style="321" customWidth="1"/>
    <col min="9" max="9" width="10.7109375" style="321" customWidth="1"/>
    <col min="10" max="16384" width="9.140625" style="321" customWidth="1"/>
  </cols>
  <sheetData>
    <row r="1" spans="1:9" ht="20.25" customHeight="1" thickBot="1">
      <c r="A1" s="798" t="s">
        <v>205</v>
      </c>
      <c r="B1" s="799"/>
      <c r="C1" s="799"/>
      <c r="D1" s="799"/>
      <c r="E1" s="799"/>
      <c r="F1" s="799"/>
      <c r="G1" s="799"/>
      <c r="H1" s="799"/>
      <c r="I1" s="800"/>
    </row>
    <row r="2" spans="1:9" s="322" customFormat="1" ht="20.25" customHeight="1" thickBot="1">
      <c r="A2" s="796" t="s">
        <v>156</v>
      </c>
      <c r="B2" s="793" t="s">
        <v>2</v>
      </c>
      <c r="C2" s="794"/>
      <c r="D2" s="794"/>
      <c r="E2" s="795"/>
      <c r="F2" s="794" t="s">
        <v>3</v>
      </c>
      <c r="G2" s="794"/>
      <c r="H2" s="794"/>
      <c r="I2" s="795"/>
    </row>
    <row r="3" spans="1:9" s="327" customFormat="1" ht="39" customHeight="1" thickBot="1">
      <c r="A3" s="797"/>
      <c r="B3" s="323" t="s">
        <v>4</v>
      </c>
      <c r="C3" s="324" t="s">
        <v>5</v>
      </c>
      <c r="D3" s="323" t="s">
        <v>6</v>
      </c>
      <c r="E3" s="325" t="s">
        <v>7</v>
      </c>
      <c r="F3" s="326" t="s">
        <v>97</v>
      </c>
      <c r="G3" s="325" t="s">
        <v>5</v>
      </c>
      <c r="H3" s="326" t="s">
        <v>98</v>
      </c>
      <c r="I3" s="325" t="s">
        <v>7</v>
      </c>
    </row>
    <row r="4" spans="1:9" s="332" customFormat="1" ht="18" customHeight="1">
      <c r="A4" s="328" t="s">
        <v>158</v>
      </c>
      <c r="B4" s="329">
        <f>SUM(B5:B33)</f>
        <v>8288.55</v>
      </c>
      <c r="C4" s="330">
        <f>SUM(C5:C33)</f>
        <v>1</v>
      </c>
      <c r="D4" s="331">
        <f>SUM(D5:D33)</f>
        <v>10395.962000000001</v>
      </c>
      <c r="E4" s="330">
        <f aca="true" t="shared" si="0" ref="E4:E33">(B4/D4-1)</f>
        <v>-0.2027144770248296</v>
      </c>
      <c r="F4" s="329">
        <f>SUM(F5:F33)</f>
        <v>14948.681000000008</v>
      </c>
      <c r="G4" s="330">
        <f>SUM(G5:G33)</f>
        <v>0.9999999999999998</v>
      </c>
      <c r="H4" s="331">
        <f>SUM(H5:H33)</f>
        <v>19842.25</v>
      </c>
      <c r="I4" s="330">
        <f aca="true" t="shared" si="1" ref="I4:I33">(F4/H4-1)</f>
        <v>-0.24662369438949672</v>
      </c>
    </row>
    <row r="5" spans="1:9" s="332" customFormat="1" ht="18" customHeight="1">
      <c r="A5" s="333" t="s">
        <v>160</v>
      </c>
      <c r="B5" s="334">
        <v>1446.3490000000002</v>
      </c>
      <c r="C5" s="335">
        <f aca="true" t="shared" si="2" ref="C5:C33">B5/$B$4</f>
        <v>0.1744996410711162</v>
      </c>
      <c r="D5" s="334">
        <v>1905.4569999999999</v>
      </c>
      <c r="E5" s="336">
        <f t="shared" si="0"/>
        <v>-0.24094377359342134</v>
      </c>
      <c r="F5" s="334">
        <v>2365.2840000000006</v>
      </c>
      <c r="G5" s="336">
        <f aca="true" t="shared" si="3" ref="G5:G33">(F5/$F$4)</f>
        <v>0.15822693654376593</v>
      </c>
      <c r="H5" s="334">
        <v>3236.053000000001</v>
      </c>
      <c r="I5" s="336">
        <f t="shared" si="1"/>
        <v>-0.26908366457533295</v>
      </c>
    </row>
    <row r="6" spans="1:9" s="332" customFormat="1" ht="18" customHeight="1">
      <c r="A6" s="333" t="s">
        <v>183</v>
      </c>
      <c r="B6" s="334">
        <v>1157.765</v>
      </c>
      <c r="C6" s="335">
        <f t="shared" si="2"/>
        <v>0.13968245350513664</v>
      </c>
      <c r="D6" s="334">
        <v>914.9639999999998</v>
      </c>
      <c r="E6" s="336">
        <f t="shared" si="0"/>
        <v>0.2653667248110312</v>
      </c>
      <c r="F6" s="334">
        <v>1919.4630000000002</v>
      </c>
      <c r="G6" s="336">
        <f t="shared" si="3"/>
        <v>0.12840350262340866</v>
      </c>
      <c r="H6" s="334">
        <v>1918.54</v>
      </c>
      <c r="I6" s="336">
        <f t="shared" si="1"/>
        <v>0.00048109499932258437</v>
      </c>
    </row>
    <row r="7" spans="1:9" s="332" customFormat="1" ht="18" customHeight="1">
      <c r="A7" s="333" t="s">
        <v>159</v>
      </c>
      <c r="B7" s="334">
        <v>1044.292</v>
      </c>
      <c r="C7" s="335">
        <f t="shared" si="2"/>
        <v>0.12599212166181056</v>
      </c>
      <c r="D7" s="334">
        <v>792.089</v>
      </c>
      <c r="E7" s="336">
        <f t="shared" si="0"/>
        <v>0.3184023512509324</v>
      </c>
      <c r="F7" s="334">
        <v>1815.693</v>
      </c>
      <c r="G7" s="336">
        <f t="shared" si="3"/>
        <v>0.12146175304697444</v>
      </c>
      <c r="H7" s="334">
        <v>1530.367</v>
      </c>
      <c r="I7" s="336">
        <f t="shared" si="1"/>
        <v>0.18644285978461372</v>
      </c>
    </row>
    <row r="8" spans="1:9" s="332" customFormat="1" ht="18" customHeight="1">
      <c r="A8" s="333" t="s">
        <v>162</v>
      </c>
      <c r="B8" s="334">
        <v>496.348</v>
      </c>
      <c r="C8" s="335">
        <f t="shared" si="2"/>
        <v>0.05988357432844105</v>
      </c>
      <c r="D8" s="334">
        <v>2314.642</v>
      </c>
      <c r="E8" s="336">
        <f t="shared" si="0"/>
        <v>-0.7855616548909075</v>
      </c>
      <c r="F8" s="334">
        <v>1031.178</v>
      </c>
      <c r="G8" s="336">
        <f t="shared" si="3"/>
        <v>0.06898120309076096</v>
      </c>
      <c r="H8" s="334">
        <v>4360.246999999999</v>
      </c>
      <c r="I8" s="336">
        <f t="shared" si="1"/>
        <v>-0.7635046821888759</v>
      </c>
    </row>
    <row r="9" spans="1:9" s="332" customFormat="1" ht="18" customHeight="1">
      <c r="A9" s="333" t="s">
        <v>161</v>
      </c>
      <c r="B9" s="334">
        <v>305.325</v>
      </c>
      <c r="C9" s="335">
        <f t="shared" si="2"/>
        <v>0.03683696183288995</v>
      </c>
      <c r="D9" s="334">
        <v>673.28</v>
      </c>
      <c r="E9" s="336">
        <f t="shared" si="0"/>
        <v>-0.5465111097908746</v>
      </c>
      <c r="F9" s="334">
        <v>598.38</v>
      </c>
      <c r="G9" s="336">
        <f t="shared" si="3"/>
        <v>0.04002894971134909</v>
      </c>
      <c r="H9" s="334">
        <v>1243.952</v>
      </c>
      <c r="I9" s="336">
        <f t="shared" si="1"/>
        <v>-0.5189685775656938</v>
      </c>
    </row>
    <row r="10" spans="1:9" s="332" customFormat="1" ht="18" customHeight="1">
      <c r="A10" s="333" t="s">
        <v>174</v>
      </c>
      <c r="B10" s="334">
        <v>213.698</v>
      </c>
      <c r="C10" s="335">
        <f t="shared" si="2"/>
        <v>0.02578231415627583</v>
      </c>
      <c r="D10" s="334">
        <v>214.471</v>
      </c>
      <c r="E10" s="336">
        <f t="shared" si="0"/>
        <v>-0.0036042168871315283</v>
      </c>
      <c r="F10" s="334">
        <v>336.971</v>
      </c>
      <c r="G10" s="336">
        <f t="shared" si="3"/>
        <v>0.02254185503055419</v>
      </c>
      <c r="H10" s="334">
        <v>708.8670000000002</v>
      </c>
      <c r="I10" s="336">
        <f t="shared" si="1"/>
        <v>-0.5246343813437501</v>
      </c>
    </row>
    <row r="11" spans="1:9" s="332" customFormat="1" ht="18" customHeight="1">
      <c r="A11" s="333" t="s">
        <v>172</v>
      </c>
      <c r="B11" s="334">
        <v>209.056</v>
      </c>
      <c r="C11" s="335">
        <f t="shared" si="2"/>
        <v>0.025222264449149736</v>
      </c>
      <c r="D11" s="334">
        <v>146.333</v>
      </c>
      <c r="E11" s="336">
        <f t="shared" si="0"/>
        <v>0.42863195588144865</v>
      </c>
      <c r="F11" s="334">
        <v>416.885</v>
      </c>
      <c r="G11" s="336">
        <f t="shared" si="3"/>
        <v>0.02788774474483734</v>
      </c>
      <c r="H11" s="334">
        <v>393.74899999999997</v>
      </c>
      <c r="I11" s="336">
        <f t="shared" si="1"/>
        <v>0.058758244465382914</v>
      </c>
    </row>
    <row r="12" spans="1:9" s="332" customFormat="1" ht="18" customHeight="1">
      <c r="A12" s="333" t="s">
        <v>189</v>
      </c>
      <c r="B12" s="334">
        <v>207.92</v>
      </c>
      <c r="C12" s="335">
        <f t="shared" si="2"/>
        <v>0.025085207907293797</v>
      </c>
      <c r="D12" s="334">
        <v>101.33700000000002</v>
      </c>
      <c r="E12" s="336">
        <f t="shared" si="0"/>
        <v>1.0517678636628274</v>
      </c>
      <c r="F12" s="334">
        <v>408.54200000000003</v>
      </c>
      <c r="G12" s="336">
        <f t="shared" si="3"/>
        <v>0.02732963530360972</v>
      </c>
      <c r="H12" s="334">
        <v>270.34700000000004</v>
      </c>
      <c r="I12" s="336">
        <f t="shared" si="1"/>
        <v>0.511176377026562</v>
      </c>
    </row>
    <row r="13" spans="1:9" s="332" customFormat="1" ht="18" customHeight="1">
      <c r="A13" s="333" t="s">
        <v>166</v>
      </c>
      <c r="B13" s="334">
        <v>185.70199999999997</v>
      </c>
      <c r="C13" s="335">
        <f t="shared" si="2"/>
        <v>0.022404642549058638</v>
      </c>
      <c r="D13" s="334">
        <v>167.362</v>
      </c>
      <c r="E13" s="336">
        <f t="shared" si="0"/>
        <v>0.10958282047298651</v>
      </c>
      <c r="F13" s="334">
        <v>339.221</v>
      </c>
      <c r="G13" s="336">
        <f t="shared" si="3"/>
        <v>0.022692369982341573</v>
      </c>
      <c r="H13" s="334">
        <v>322.35900000000004</v>
      </c>
      <c r="I13" s="336">
        <f t="shared" si="1"/>
        <v>0.052308140923628565</v>
      </c>
    </row>
    <row r="14" spans="1:9" s="332" customFormat="1" ht="18" customHeight="1">
      <c r="A14" s="333" t="s">
        <v>168</v>
      </c>
      <c r="B14" s="334">
        <v>137.584</v>
      </c>
      <c r="C14" s="335">
        <f t="shared" si="2"/>
        <v>0.016599284555199646</v>
      </c>
      <c r="D14" s="334">
        <v>84.31400000000001</v>
      </c>
      <c r="E14" s="336">
        <f t="shared" si="0"/>
        <v>0.6318049197049125</v>
      </c>
      <c r="F14" s="334">
        <v>211.63700000000003</v>
      </c>
      <c r="G14" s="336">
        <f t="shared" si="3"/>
        <v>0.014157570156189694</v>
      </c>
      <c r="H14" s="334">
        <v>157.931</v>
      </c>
      <c r="I14" s="336">
        <f t="shared" si="1"/>
        <v>0.34005989957639726</v>
      </c>
    </row>
    <row r="15" spans="1:9" s="332" customFormat="1" ht="18" customHeight="1">
      <c r="A15" s="333" t="s">
        <v>186</v>
      </c>
      <c r="B15" s="334">
        <v>84.469</v>
      </c>
      <c r="C15" s="335">
        <f t="shared" si="2"/>
        <v>0.01019104668488457</v>
      </c>
      <c r="D15" s="334">
        <v>136.506</v>
      </c>
      <c r="E15" s="336">
        <f t="shared" si="0"/>
        <v>-0.38120668688555814</v>
      </c>
      <c r="F15" s="334">
        <v>145.547</v>
      </c>
      <c r="G15" s="336">
        <f t="shared" si="3"/>
        <v>0.009736444305688235</v>
      </c>
      <c r="H15" s="334">
        <v>185.724</v>
      </c>
      <c r="I15" s="336">
        <f t="shared" si="1"/>
        <v>-0.2163263767741379</v>
      </c>
    </row>
    <row r="16" spans="1:9" s="332" customFormat="1" ht="18" customHeight="1">
      <c r="A16" s="333" t="s">
        <v>165</v>
      </c>
      <c r="B16" s="334">
        <v>78.11099999999999</v>
      </c>
      <c r="C16" s="335">
        <f t="shared" si="2"/>
        <v>0.009423964384602855</v>
      </c>
      <c r="D16" s="334">
        <v>99.298</v>
      </c>
      <c r="E16" s="336">
        <f t="shared" si="0"/>
        <v>-0.21336784225261352</v>
      </c>
      <c r="F16" s="334">
        <v>167.28</v>
      </c>
      <c r="G16" s="336">
        <f t="shared" si="3"/>
        <v>0.01119028494888612</v>
      </c>
      <c r="H16" s="334">
        <v>191.919</v>
      </c>
      <c r="I16" s="336">
        <f t="shared" si="1"/>
        <v>-0.1283822862770232</v>
      </c>
    </row>
    <row r="17" spans="1:9" s="332" customFormat="1" ht="18" customHeight="1">
      <c r="A17" s="333" t="s">
        <v>181</v>
      </c>
      <c r="B17" s="334">
        <v>75.076</v>
      </c>
      <c r="C17" s="335">
        <f t="shared" si="2"/>
        <v>0.00905779659892261</v>
      </c>
      <c r="D17" s="334">
        <v>65.518</v>
      </c>
      <c r="E17" s="336">
        <f t="shared" si="0"/>
        <v>0.14588357397966956</v>
      </c>
      <c r="F17" s="334">
        <v>145.316</v>
      </c>
      <c r="G17" s="336">
        <f t="shared" si="3"/>
        <v>0.00972099143730473</v>
      </c>
      <c r="H17" s="334">
        <v>131.801</v>
      </c>
      <c r="I17" s="336">
        <f t="shared" si="1"/>
        <v>0.10254095188959123</v>
      </c>
    </row>
    <row r="18" spans="1:9" s="332" customFormat="1" ht="18" customHeight="1">
      <c r="A18" s="333" t="s">
        <v>169</v>
      </c>
      <c r="B18" s="334">
        <v>68.816</v>
      </c>
      <c r="C18" s="335">
        <f t="shared" si="2"/>
        <v>0.008302537838343258</v>
      </c>
      <c r="D18" s="334">
        <v>100.50200000000001</v>
      </c>
      <c r="E18" s="336">
        <f t="shared" si="0"/>
        <v>-0.31527730791427044</v>
      </c>
      <c r="F18" s="334">
        <v>140.255</v>
      </c>
      <c r="G18" s="336">
        <f t="shared" si="3"/>
        <v>0.009382433139084306</v>
      </c>
      <c r="H18" s="334">
        <v>189.332</v>
      </c>
      <c r="I18" s="336">
        <f t="shared" si="1"/>
        <v>-0.2592113324741724</v>
      </c>
    </row>
    <row r="19" spans="1:9" s="332" customFormat="1" ht="18" customHeight="1">
      <c r="A19" s="333" t="s">
        <v>164</v>
      </c>
      <c r="B19" s="334">
        <v>61.471999999999994</v>
      </c>
      <c r="C19" s="335">
        <f t="shared" si="2"/>
        <v>0.007416496250852079</v>
      </c>
      <c r="D19" s="334">
        <v>86.107</v>
      </c>
      <c r="E19" s="336">
        <f t="shared" si="0"/>
        <v>-0.28609752981755265</v>
      </c>
      <c r="F19" s="334">
        <v>124.503</v>
      </c>
      <c r="G19" s="336">
        <f t="shared" si="3"/>
        <v>0.008328694685504356</v>
      </c>
      <c r="H19" s="334">
        <v>138.98399999999998</v>
      </c>
      <c r="I19" s="336">
        <f t="shared" si="1"/>
        <v>-0.10419184942151605</v>
      </c>
    </row>
    <row r="20" spans="1:9" s="332" customFormat="1" ht="18" customHeight="1">
      <c r="A20" s="333" t="s">
        <v>163</v>
      </c>
      <c r="B20" s="334">
        <v>61.312000000000005</v>
      </c>
      <c r="C20" s="335">
        <f t="shared" si="2"/>
        <v>0.007397192512562512</v>
      </c>
      <c r="D20" s="334">
        <v>88.489</v>
      </c>
      <c r="E20" s="336">
        <f t="shared" si="0"/>
        <v>-0.307122919232899</v>
      </c>
      <c r="F20" s="334">
        <v>121.98599999999999</v>
      </c>
      <c r="G20" s="336">
        <f t="shared" si="3"/>
        <v>0.008160318626104867</v>
      </c>
      <c r="H20" s="334">
        <v>169.948</v>
      </c>
      <c r="I20" s="336">
        <f t="shared" si="1"/>
        <v>-0.2822157365782475</v>
      </c>
    </row>
    <row r="21" spans="1:9" s="332" customFormat="1" ht="18" customHeight="1">
      <c r="A21" s="333" t="s">
        <v>182</v>
      </c>
      <c r="B21" s="334">
        <v>56.32600000000001</v>
      </c>
      <c r="C21" s="335">
        <f t="shared" si="2"/>
        <v>0.006795639768113845</v>
      </c>
      <c r="D21" s="334">
        <v>75.22</v>
      </c>
      <c r="E21" s="336">
        <f t="shared" si="0"/>
        <v>-0.25118319595852157</v>
      </c>
      <c r="F21" s="334">
        <v>132.241</v>
      </c>
      <c r="G21" s="336">
        <f t="shared" si="3"/>
        <v>0.008846332328584705</v>
      </c>
      <c r="H21" s="334">
        <v>177.76</v>
      </c>
      <c r="I21" s="336">
        <f t="shared" si="1"/>
        <v>-0.25606998199819975</v>
      </c>
    </row>
    <row r="22" spans="1:9" s="332" customFormat="1" ht="18" customHeight="1">
      <c r="A22" s="333" t="s">
        <v>177</v>
      </c>
      <c r="B22" s="334">
        <v>47.494</v>
      </c>
      <c r="C22" s="335">
        <f t="shared" si="2"/>
        <v>0.005730073414529683</v>
      </c>
      <c r="D22" s="334">
        <v>53.002</v>
      </c>
      <c r="E22" s="336">
        <f t="shared" si="0"/>
        <v>-0.10392060676955595</v>
      </c>
      <c r="F22" s="334">
        <v>94.85699999999999</v>
      </c>
      <c r="G22" s="336">
        <f t="shared" si="3"/>
        <v>0.006345509680753769</v>
      </c>
      <c r="H22" s="334">
        <v>102.98</v>
      </c>
      <c r="I22" s="336">
        <f t="shared" si="1"/>
        <v>-0.07887939405709865</v>
      </c>
    </row>
    <row r="23" spans="1:9" s="332" customFormat="1" ht="18" customHeight="1">
      <c r="A23" s="333" t="s">
        <v>175</v>
      </c>
      <c r="B23" s="334">
        <v>43.157000000000004</v>
      </c>
      <c r="C23" s="335">
        <f t="shared" si="2"/>
        <v>0.005206821458518077</v>
      </c>
      <c r="D23" s="334">
        <v>44.772999999999996</v>
      </c>
      <c r="E23" s="336">
        <f t="shared" si="0"/>
        <v>-0.03609318115828719</v>
      </c>
      <c r="F23" s="334">
        <v>84.531</v>
      </c>
      <c r="G23" s="336">
        <f t="shared" si="3"/>
        <v>0.0056547463953508645</v>
      </c>
      <c r="H23" s="334">
        <v>88.30800000000002</v>
      </c>
      <c r="I23" s="336">
        <f t="shared" si="1"/>
        <v>-0.0427707568963176</v>
      </c>
    </row>
    <row r="24" spans="1:9" s="332" customFormat="1" ht="18" customHeight="1">
      <c r="A24" s="333" t="s">
        <v>167</v>
      </c>
      <c r="B24" s="334">
        <v>22.15</v>
      </c>
      <c r="C24" s="335">
        <f t="shared" si="2"/>
        <v>0.002672361269462089</v>
      </c>
      <c r="D24" s="334">
        <v>28.93</v>
      </c>
      <c r="E24" s="336">
        <f t="shared" si="0"/>
        <v>-0.2343587970964397</v>
      </c>
      <c r="F24" s="334">
        <v>57.548</v>
      </c>
      <c r="G24" s="336">
        <f t="shared" si="3"/>
        <v>0.0038497041979824154</v>
      </c>
      <c r="H24" s="334">
        <v>58.544</v>
      </c>
      <c r="I24" s="336">
        <f t="shared" si="1"/>
        <v>-0.01701284503962819</v>
      </c>
    </row>
    <row r="25" spans="1:9" s="332" customFormat="1" ht="18" customHeight="1">
      <c r="A25" s="333" t="s">
        <v>190</v>
      </c>
      <c r="B25" s="334">
        <v>22.071</v>
      </c>
      <c r="C25" s="335">
        <f t="shared" si="2"/>
        <v>0.0026628300486816153</v>
      </c>
      <c r="D25" s="334">
        <v>30.66</v>
      </c>
      <c r="E25" s="336">
        <f t="shared" si="0"/>
        <v>-0.28013698630136985</v>
      </c>
      <c r="F25" s="334">
        <v>34.25</v>
      </c>
      <c r="G25" s="336">
        <f t="shared" si="3"/>
        <v>0.002291172043874639</v>
      </c>
      <c r="H25" s="334">
        <v>52.735</v>
      </c>
      <c r="I25" s="336">
        <f t="shared" si="1"/>
        <v>-0.3505262159855883</v>
      </c>
    </row>
    <row r="26" spans="1:9" s="332" customFormat="1" ht="18" customHeight="1">
      <c r="A26" s="333" t="s">
        <v>196</v>
      </c>
      <c r="B26" s="334">
        <v>21.517</v>
      </c>
      <c r="C26" s="335">
        <f t="shared" si="2"/>
        <v>0.0025959908548539856</v>
      </c>
      <c r="D26" s="334">
        <v>36.113</v>
      </c>
      <c r="E26" s="336">
        <f t="shared" si="0"/>
        <v>-0.4041757815745023</v>
      </c>
      <c r="F26" s="334">
        <v>40.598</v>
      </c>
      <c r="G26" s="336">
        <f t="shared" si="3"/>
        <v>0.002715824894517448</v>
      </c>
      <c r="H26" s="334">
        <v>57.42099999999999</v>
      </c>
      <c r="I26" s="336">
        <f t="shared" si="1"/>
        <v>-0.292976437191968</v>
      </c>
    </row>
    <row r="27" spans="1:9" s="332" customFormat="1" ht="18" customHeight="1">
      <c r="A27" s="333" t="s">
        <v>187</v>
      </c>
      <c r="B27" s="334">
        <v>20.601</v>
      </c>
      <c r="C27" s="335">
        <f t="shared" si="2"/>
        <v>0.0024854769531462077</v>
      </c>
      <c r="D27" s="334">
        <v>36.126999999999995</v>
      </c>
      <c r="E27" s="336">
        <f t="shared" si="0"/>
        <v>-0.42976167409416777</v>
      </c>
      <c r="F27" s="334">
        <v>41.519000000000005</v>
      </c>
      <c r="G27" s="336">
        <f t="shared" si="3"/>
        <v>0.0027774356814490846</v>
      </c>
      <c r="H27" s="334">
        <v>59.375</v>
      </c>
      <c r="I27" s="336">
        <f t="shared" si="1"/>
        <v>-0.30073263157894725</v>
      </c>
    </row>
    <row r="28" spans="1:9" s="332" customFormat="1" ht="18" customHeight="1">
      <c r="A28" s="333" t="s">
        <v>171</v>
      </c>
      <c r="B28" s="334">
        <v>18.216</v>
      </c>
      <c r="C28" s="335">
        <f t="shared" si="2"/>
        <v>0.002197730604267333</v>
      </c>
      <c r="D28" s="334">
        <v>21.782999999999998</v>
      </c>
      <c r="E28" s="336">
        <f t="shared" si="0"/>
        <v>-0.16375154937336445</v>
      </c>
      <c r="F28" s="334">
        <v>37.18899999999999</v>
      </c>
      <c r="G28" s="336">
        <f t="shared" si="3"/>
        <v>0.0024877780186760273</v>
      </c>
      <c r="H28" s="334">
        <v>41.99600000000001</v>
      </c>
      <c r="I28" s="336">
        <f t="shared" si="1"/>
        <v>-0.11446328221735436</v>
      </c>
    </row>
    <row r="29" spans="1:9" s="332" customFormat="1" ht="18" customHeight="1">
      <c r="A29" s="333" t="s">
        <v>176</v>
      </c>
      <c r="B29" s="334">
        <v>16.573</v>
      </c>
      <c r="C29" s="335">
        <f t="shared" si="2"/>
        <v>0.00199950534170633</v>
      </c>
      <c r="D29" s="334">
        <v>17.594</v>
      </c>
      <c r="E29" s="336">
        <f t="shared" si="0"/>
        <v>-0.058031146981925685</v>
      </c>
      <c r="F29" s="334">
        <v>32.105</v>
      </c>
      <c r="G29" s="336">
        <f t="shared" si="3"/>
        <v>0.002147681123170665</v>
      </c>
      <c r="H29" s="334">
        <v>30.421</v>
      </c>
      <c r="I29" s="336">
        <f t="shared" si="1"/>
        <v>0.05535649715656943</v>
      </c>
    </row>
    <row r="30" spans="1:9" s="332" customFormat="1" ht="18" customHeight="1">
      <c r="A30" s="333" t="s">
        <v>197</v>
      </c>
      <c r="B30" s="334">
        <v>15.692</v>
      </c>
      <c r="C30" s="335">
        <f t="shared" si="2"/>
        <v>0.0018932141327493955</v>
      </c>
      <c r="D30" s="334">
        <v>23.311999999999998</v>
      </c>
      <c r="E30" s="336">
        <f t="shared" si="0"/>
        <v>-0.3268702814001372</v>
      </c>
      <c r="F30" s="334">
        <v>49.643</v>
      </c>
      <c r="G30" s="336">
        <f t="shared" si="3"/>
        <v>0.003320895000702736</v>
      </c>
      <c r="H30" s="334">
        <v>57.202</v>
      </c>
      <c r="I30" s="336">
        <f t="shared" si="1"/>
        <v>-0.13214572917030865</v>
      </c>
    </row>
    <row r="31" spans="1:9" s="332" customFormat="1" ht="18" customHeight="1">
      <c r="A31" s="333" t="s">
        <v>206</v>
      </c>
      <c r="B31" s="334">
        <v>15.567</v>
      </c>
      <c r="C31" s="335">
        <f t="shared" si="2"/>
        <v>0.0018781330872106703</v>
      </c>
      <c r="D31" s="334">
        <v>31.803</v>
      </c>
      <c r="E31" s="336">
        <f t="shared" si="0"/>
        <v>-0.5105178756721065</v>
      </c>
      <c r="F31" s="334">
        <v>42.878</v>
      </c>
      <c r="G31" s="336">
        <f t="shared" si="3"/>
        <v>0.0028683467123286647</v>
      </c>
      <c r="H31" s="334">
        <v>31.903000000000002</v>
      </c>
      <c r="I31" s="336">
        <f t="shared" si="1"/>
        <v>0.34401153496536363</v>
      </c>
    </row>
    <row r="32" spans="1:9" s="332" customFormat="1" ht="18" customHeight="1">
      <c r="A32" s="333" t="s">
        <v>173</v>
      </c>
      <c r="B32" s="334">
        <v>15.53</v>
      </c>
      <c r="C32" s="335">
        <f t="shared" si="2"/>
        <v>0.0018736690977312076</v>
      </c>
      <c r="D32" s="334">
        <v>15.61</v>
      </c>
      <c r="E32" s="336">
        <f t="shared" si="0"/>
        <v>-0.005124919923126248</v>
      </c>
      <c r="F32" s="334">
        <v>29.182</v>
      </c>
      <c r="G32" s="336">
        <f t="shared" si="3"/>
        <v>0.0019521454769153201</v>
      </c>
      <c r="H32" s="334">
        <v>30.902999999999995</v>
      </c>
      <c r="I32" s="336">
        <f t="shared" si="1"/>
        <v>-0.05569038604666199</v>
      </c>
    </row>
    <row r="33" spans="1:9" s="332" customFormat="1" ht="18" customHeight="1" thickBot="1">
      <c r="A33" s="337" t="s">
        <v>198</v>
      </c>
      <c r="B33" s="338">
        <v>2140.361</v>
      </c>
      <c r="C33" s="339">
        <f t="shared" si="2"/>
        <v>0.2582310536824897</v>
      </c>
      <c r="D33" s="338">
        <v>2090.366</v>
      </c>
      <c r="E33" s="340">
        <f t="shared" si="0"/>
        <v>0.023916864319454056</v>
      </c>
      <c r="F33" s="338">
        <v>3983.9990000000016</v>
      </c>
      <c r="G33" s="340">
        <f t="shared" si="3"/>
        <v>0.2665117410693291</v>
      </c>
      <c r="H33" s="338">
        <v>3902.5819999999994</v>
      </c>
      <c r="I33" s="340">
        <f t="shared" si="1"/>
        <v>0.020862341905949044</v>
      </c>
    </row>
    <row r="34" ht="12.75" customHeight="1">
      <c r="A34" s="19" t="s">
        <v>207</v>
      </c>
    </row>
    <row r="35" ht="12" customHeight="1">
      <c r="A35" s="19"/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1" dxfId="0" operator="lessThan" stopIfTrue="1">
      <formula>0</formula>
    </cfRule>
  </conditionalFormatting>
  <printOptions/>
  <pageMargins left="0.48" right="0.24" top="0.33" bottom="0.18" header="0.25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88" zoomScaleNormal="88" zoomScalePageLayoutView="0" workbookViewId="0" topLeftCell="A1">
      <selection activeCell="B8" sqref="B8"/>
    </sheetView>
  </sheetViews>
  <sheetFormatPr defaultColWidth="9.140625" defaultRowHeight="12.75"/>
  <cols>
    <col min="1" max="1" width="19.57421875" style="341" customWidth="1"/>
    <col min="2" max="2" width="12.28125" style="341" customWidth="1"/>
    <col min="3" max="3" width="10.7109375" style="341" bestFit="1" customWidth="1"/>
    <col min="4" max="4" width="12.140625" style="341" customWidth="1"/>
    <col min="5" max="5" width="9.28125" style="341" customWidth="1"/>
    <col min="6" max="6" width="11.28125" style="341" customWidth="1"/>
    <col min="7" max="7" width="10.7109375" style="341" bestFit="1" customWidth="1"/>
    <col min="8" max="8" width="11.140625" style="341" customWidth="1"/>
    <col min="9" max="9" width="9.421875" style="341" bestFit="1" customWidth="1"/>
    <col min="10" max="11" width="9.140625" style="341" customWidth="1"/>
    <col min="12" max="12" width="11.8515625" style="341" customWidth="1"/>
    <col min="13" max="14" width="9.140625" style="341" customWidth="1"/>
    <col min="15" max="15" width="11.7109375" style="341" customWidth="1"/>
    <col min="16" max="16384" width="9.140625" style="341" customWidth="1"/>
  </cols>
  <sheetData>
    <row r="1" spans="1:9" ht="22.5" customHeight="1" thickBot="1">
      <c r="A1" s="806" t="s">
        <v>208</v>
      </c>
      <c r="B1" s="807"/>
      <c r="C1" s="807"/>
      <c r="D1" s="807"/>
      <c r="E1" s="807"/>
      <c r="F1" s="807"/>
      <c r="G1" s="807"/>
      <c r="H1" s="807"/>
      <c r="I1" s="808"/>
    </row>
    <row r="2" spans="1:9" ht="15.75" thickBot="1">
      <c r="A2" s="804" t="s">
        <v>209</v>
      </c>
      <c r="B2" s="801" t="s">
        <v>2</v>
      </c>
      <c r="C2" s="802"/>
      <c r="D2" s="802"/>
      <c r="E2" s="803"/>
      <c r="F2" s="802" t="s">
        <v>3</v>
      </c>
      <c r="G2" s="802"/>
      <c r="H2" s="802"/>
      <c r="I2" s="803"/>
    </row>
    <row r="3" spans="1:9" s="345" customFormat="1" ht="34.5" customHeight="1" thickBot="1">
      <c r="A3" s="805"/>
      <c r="B3" s="342" t="s">
        <v>4</v>
      </c>
      <c r="C3" s="343" t="s">
        <v>5</v>
      </c>
      <c r="D3" s="342" t="s">
        <v>6</v>
      </c>
      <c r="E3" s="344" t="s">
        <v>7</v>
      </c>
      <c r="F3" s="342" t="s">
        <v>97</v>
      </c>
      <c r="G3" s="343" t="s">
        <v>5</v>
      </c>
      <c r="H3" s="342" t="s">
        <v>98</v>
      </c>
      <c r="I3" s="344" t="s">
        <v>7</v>
      </c>
    </row>
    <row r="4" spans="1:9" s="352" customFormat="1" ht="16.5" customHeight="1">
      <c r="A4" s="346" t="s">
        <v>13</v>
      </c>
      <c r="B4" s="347">
        <f>B5+B18+B30+B37+B46+B51</f>
        <v>371065</v>
      </c>
      <c r="C4" s="348">
        <f aca="true" t="shared" si="0" ref="C4:C45">(B4/$B$4)</f>
        <v>1</v>
      </c>
      <c r="D4" s="349">
        <f>D5+D18+D30+D37+D46+D51</f>
        <v>377766</v>
      </c>
      <c r="E4" s="350">
        <f aca="true" t="shared" si="1" ref="E4:E9">(B4/D4-1)</f>
        <v>-0.01773849420011331</v>
      </c>
      <c r="F4" s="351">
        <f>F5+F18+F30+F37+F46+F51</f>
        <v>879934</v>
      </c>
      <c r="G4" s="348">
        <f aca="true" t="shared" si="2" ref="G4:G45">(F4/$F$4)</f>
        <v>1</v>
      </c>
      <c r="H4" s="349">
        <f>H5+H18+H30+H37+H46+H51</f>
        <v>869019</v>
      </c>
      <c r="I4" s="350">
        <f aca="true" t="shared" si="3" ref="I4:I9">(F4/H4-1)</f>
        <v>0.012560139651722313</v>
      </c>
    </row>
    <row r="5" spans="1:15" s="352" customFormat="1" ht="16.5" customHeight="1">
      <c r="A5" s="353" t="s">
        <v>210</v>
      </c>
      <c r="B5" s="354">
        <f>SUM(B6:B17)</f>
        <v>122424</v>
      </c>
      <c r="C5" s="355">
        <f t="shared" si="0"/>
        <v>0.329926023742471</v>
      </c>
      <c r="D5" s="356">
        <f>SUM(D6:D17)</f>
        <v>120140</v>
      </c>
      <c r="E5" s="357">
        <f t="shared" si="1"/>
        <v>0.019011153654070245</v>
      </c>
      <c r="F5" s="354">
        <f>SUM(F6:F17)</f>
        <v>309320</v>
      </c>
      <c r="G5" s="355">
        <f t="shared" si="2"/>
        <v>0.3515263644773358</v>
      </c>
      <c r="H5" s="356">
        <f>SUM(H6:H17)</f>
        <v>300748</v>
      </c>
      <c r="I5" s="357">
        <f t="shared" si="3"/>
        <v>0.028502267679253013</v>
      </c>
      <c r="L5" s="358"/>
      <c r="M5" s="358"/>
      <c r="N5" s="358"/>
      <c r="O5" s="358"/>
    </row>
    <row r="6" spans="1:10" ht="16.5" customHeight="1">
      <c r="A6" s="359" t="s">
        <v>211</v>
      </c>
      <c r="B6" s="360">
        <v>25337</v>
      </c>
      <c r="C6" s="361">
        <f t="shared" si="0"/>
        <v>0.06828183741393018</v>
      </c>
      <c r="D6" s="362">
        <v>31466</v>
      </c>
      <c r="E6" s="363">
        <f t="shared" si="1"/>
        <v>-0.19478166910315897</v>
      </c>
      <c r="F6" s="364">
        <v>68518</v>
      </c>
      <c r="G6" s="361">
        <f t="shared" si="2"/>
        <v>0.07786720367663938</v>
      </c>
      <c r="H6" s="362">
        <v>82119</v>
      </c>
      <c r="I6" s="363">
        <f t="shared" si="3"/>
        <v>-0.1656254947088981</v>
      </c>
      <c r="J6" s="365"/>
    </row>
    <row r="7" spans="1:10" ht="16.5" customHeight="1">
      <c r="A7" s="359" t="s">
        <v>212</v>
      </c>
      <c r="B7" s="360">
        <v>13277</v>
      </c>
      <c r="C7" s="361">
        <f t="shared" si="0"/>
        <v>0.03578079312249875</v>
      </c>
      <c r="D7" s="362">
        <v>9586</v>
      </c>
      <c r="E7" s="363">
        <f t="shared" si="1"/>
        <v>0.38504068433131655</v>
      </c>
      <c r="F7" s="364">
        <v>31527</v>
      </c>
      <c r="G7" s="361">
        <f t="shared" si="2"/>
        <v>0.03582882352540077</v>
      </c>
      <c r="H7" s="362">
        <v>21671</v>
      </c>
      <c r="I7" s="363">
        <f t="shared" si="3"/>
        <v>0.4548013474228232</v>
      </c>
      <c r="J7" s="365"/>
    </row>
    <row r="8" spans="1:10" ht="16.5" customHeight="1">
      <c r="A8" s="359" t="s">
        <v>213</v>
      </c>
      <c r="B8" s="360">
        <v>11593</v>
      </c>
      <c r="C8" s="361">
        <f t="shared" si="0"/>
        <v>0.03124250468246803</v>
      </c>
      <c r="D8" s="362">
        <v>12447</v>
      </c>
      <c r="E8" s="363">
        <f t="shared" si="1"/>
        <v>-0.06861091025950028</v>
      </c>
      <c r="F8" s="364">
        <v>32733</v>
      </c>
      <c r="G8" s="361">
        <f t="shared" si="2"/>
        <v>0.03719938086265561</v>
      </c>
      <c r="H8" s="362">
        <v>34591</v>
      </c>
      <c r="I8" s="363">
        <f t="shared" si="3"/>
        <v>-0.05371339365730976</v>
      </c>
      <c r="J8" s="365"/>
    </row>
    <row r="9" spans="1:17" ht="16.5" customHeight="1">
      <c r="A9" s="359" t="s">
        <v>214</v>
      </c>
      <c r="B9" s="360">
        <v>9385</v>
      </c>
      <c r="C9" s="361">
        <f t="shared" si="0"/>
        <v>0.02529206473259402</v>
      </c>
      <c r="D9" s="362">
        <v>9271</v>
      </c>
      <c r="E9" s="363">
        <f t="shared" si="1"/>
        <v>0.012296408154460092</v>
      </c>
      <c r="F9" s="364">
        <v>23588</v>
      </c>
      <c r="G9" s="361">
        <f t="shared" si="2"/>
        <v>0.02680655594624142</v>
      </c>
      <c r="H9" s="362">
        <v>24341</v>
      </c>
      <c r="I9" s="363">
        <f t="shared" si="3"/>
        <v>-0.030935458691097373</v>
      </c>
      <c r="J9" s="365"/>
      <c r="K9" s="366"/>
      <c r="L9" s="366"/>
      <c r="M9" s="366"/>
      <c r="N9" s="366"/>
      <c r="O9" s="366"/>
      <c r="P9" s="366"/>
      <c r="Q9" s="366"/>
    </row>
    <row r="10" spans="1:17" ht="16.5" customHeight="1">
      <c r="A10" s="359" t="s">
        <v>215</v>
      </c>
      <c r="B10" s="360">
        <v>8357</v>
      </c>
      <c r="C10" s="361">
        <f t="shared" si="0"/>
        <v>0.02252166062549688</v>
      </c>
      <c r="D10" s="362">
        <v>4313</v>
      </c>
      <c r="E10" s="363">
        <f>(B10/D10-1)</f>
        <v>0.9376304196614884</v>
      </c>
      <c r="F10" s="364">
        <v>22920</v>
      </c>
      <c r="G10" s="361">
        <f t="shared" si="2"/>
        <v>0.026047408101062125</v>
      </c>
      <c r="H10" s="362">
        <v>11190</v>
      </c>
      <c r="I10" s="363">
        <f aca="true" t="shared" si="4" ref="I10:I15">(F10/H10-1)</f>
        <v>1.0482573726541555</v>
      </c>
      <c r="J10" s="365"/>
      <c r="K10" s="366"/>
      <c r="L10" s="366"/>
      <c r="M10" s="366"/>
      <c r="N10" s="366"/>
      <c r="O10" s="366"/>
      <c r="P10" s="366"/>
      <c r="Q10" s="366"/>
    </row>
    <row r="11" spans="1:17" ht="16.5" customHeight="1">
      <c r="A11" s="359" t="s">
        <v>216</v>
      </c>
      <c r="B11" s="360">
        <v>7673</v>
      </c>
      <c r="C11" s="361">
        <f t="shared" si="0"/>
        <v>0.020678317814938084</v>
      </c>
      <c r="D11" s="362">
        <v>5850</v>
      </c>
      <c r="E11" s="363">
        <f>(B11/D11-1)</f>
        <v>0.31162393162393154</v>
      </c>
      <c r="F11" s="364">
        <v>19953</v>
      </c>
      <c r="G11" s="361">
        <f t="shared" si="2"/>
        <v>0.02267556430368641</v>
      </c>
      <c r="H11" s="362">
        <v>12218</v>
      </c>
      <c r="I11" s="363">
        <f t="shared" si="4"/>
        <v>0.6330823375347847</v>
      </c>
      <c r="J11" s="365"/>
      <c r="K11" s="366"/>
      <c r="L11" s="366"/>
      <c r="M11" s="366"/>
      <c r="N11" s="366"/>
      <c r="O11" s="366"/>
      <c r="P11" s="366"/>
      <c r="Q11" s="366"/>
    </row>
    <row r="12" spans="1:10" ht="16.5" customHeight="1">
      <c r="A12" s="359" t="s">
        <v>217</v>
      </c>
      <c r="B12" s="360">
        <v>5791</v>
      </c>
      <c r="C12" s="361">
        <f t="shared" si="0"/>
        <v>0.01560643014027192</v>
      </c>
      <c r="D12" s="362">
        <v>8865</v>
      </c>
      <c r="E12" s="363">
        <f>(B12/D12-1)</f>
        <v>-0.34675690919345736</v>
      </c>
      <c r="F12" s="364">
        <v>13002</v>
      </c>
      <c r="G12" s="361">
        <f t="shared" si="2"/>
        <v>0.01477610820811561</v>
      </c>
      <c r="H12" s="362">
        <v>21658</v>
      </c>
      <c r="I12" s="363">
        <f t="shared" si="4"/>
        <v>-0.39966755933142484</v>
      </c>
      <c r="J12" s="365"/>
    </row>
    <row r="13" spans="1:10" ht="16.5" customHeight="1">
      <c r="A13" s="359" t="s">
        <v>218</v>
      </c>
      <c r="B13" s="360">
        <v>4284</v>
      </c>
      <c r="C13" s="361">
        <f t="shared" si="0"/>
        <v>0.01154514707665773</v>
      </c>
      <c r="D13" s="362">
        <v>4954</v>
      </c>
      <c r="E13" s="363">
        <f>(B13/D13-1)</f>
        <v>-0.13524424707307225</v>
      </c>
      <c r="F13" s="364">
        <v>11750</v>
      </c>
      <c r="G13" s="361">
        <f t="shared" si="2"/>
        <v>0.01335327422283944</v>
      </c>
      <c r="H13" s="362">
        <v>12525</v>
      </c>
      <c r="I13" s="363">
        <f t="shared" si="4"/>
        <v>-0.06187624750498999</v>
      </c>
      <c r="J13" s="365"/>
    </row>
    <row r="14" spans="1:10" ht="16.5" customHeight="1">
      <c r="A14" s="359" t="s">
        <v>219</v>
      </c>
      <c r="B14" s="360">
        <v>3914</v>
      </c>
      <c r="C14" s="361">
        <f t="shared" si="0"/>
        <v>0.010548017193753116</v>
      </c>
      <c r="D14" s="362">
        <v>4271</v>
      </c>
      <c r="E14" s="363">
        <f>(B14/D14-1)</f>
        <v>-0.08358698197143521</v>
      </c>
      <c r="F14" s="364">
        <v>8974</v>
      </c>
      <c r="G14" s="361">
        <f t="shared" si="2"/>
        <v>0.010198492159639246</v>
      </c>
      <c r="H14" s="362">
        <v>9668</v>
      </c>
      <c r="I14" s="363">
        <f t="shared" si="4"/>
        <v>-0.07178320231692181</v>
      </c>
      <c r="J14" s="365"/>
    </row>
    <row r="15" spans="1:10" ht="16.5" customHeight="1">
      <c r="A15" s="359" t="s">
        <v>220</v>
      </c>
      <c r="B15" s="360">
        <v>3836</v>
      </c>
      <c r="C15" s="361">
        <f t="shared" si="0"/>
        <v>0.010337811434654306</v>
      </c>
      <c r="D15" s="362">
        <v>363</v>
      </c>
      <c r="E15" s="367" t="s">
        <v>202</v>
      </c>
      <c r="F15" s="364">
        <v>4146</v>
      </c>
      <c r="G15" s="361">
        <f t="shared" si="2"/>
        <v>0.004711717015139772</v>
      </c>
      <c r="H15" s="362">
        <v>1107</v>
      </c>
      <c r="I15" s="363">
        <f t="shared" si="4"/>
        <v>2.745257452574526</v>
      </c>
      <c r="J15" s="365"/>
    </row>
    <row r="16" spans="1:10" ht="16.5" customHeight="1">
      <c r="A16" s="359" t="s">
        <v>221</v>
      </c>
      <c r="B16" s="360">
        <v>3239</v>
      </c>
      <c r="C16" s="361">
        <f t="shared" si="0"/>
        <v>0.008728928893859567</v>
      </c>
      <c r="D16" s="362">
        <v>42</v>
      </c>
      <c r="E16" s="367" t="s">
        <v>202</v>
      </c>
      <c r="F16" s="364">
        <v>8723</v>
      </c>
      <c r="G16" s="361">
        <f t="shared" si="2"/>
        <v>0.009913243493261994</v>
      </c>
      <c r="H16" s="362">
        <v>104</v>
      </c>
      <c r="I16" s="367" t="s">
        <v>202</v>
      </c>
      <c r="J16" s="365"/>
    </row>
    <row r="17" spans="1:10" ht="16.5" customHeight="1" thickBot="1">
      <c r="A17" s="359" t="s">
        <v>198</v>
      </c>
      <c r="B17" s="360">
        <v>25738</v>
      </c>
      <c r="C17" s="361">
        <f t="shared" si="0"/>
        <v>0.06936251061134842</v>
      </c>
      <c r="D17" s="362">
        <v>28712</v>
      </c>
      <c r="E17" s="363">
        <f aca="true" t="shared" si="5" ref="E17:E29">(B17/D17-1)</f>
        <v>-0.1035803845082196</v>
      </c>
      <c r="F17" s="364">
        <v>63486</v>
      </c>
      <c r="G17" s="361">
        <f t="shared" si="2"/>
        <v>0.07214859296265402</v>
      </c>
      <c r="H17" s="362">
        <v>69556</v>
      </c>
      <c r="I17" s="363">
        <f aca="true" t="shared" si="6" ref="I17:I29">(F17/H17-1)</f>
        <v>-0.08726781298522057</v>
      </c>
      <c r="J17" s="365"/>
    </row>
    <row r="18" spans="1:10" ht="16.5" customHeight="1">
      <c r="A18" s="368" t="s">
        <v>222</v>
      </c>
      <c r="B18" s="369">
        <f>SUM(B19:B29)</f>
        <v>108924</v>
      </c>
      <c r="C18" s="370">
        <f t="shared" si="0"/>
        <v>0.2935442577446</v>
      </c>
      <c r="D18" s="371">
        <f>SUM(D19:D29)</f>
        <v>119526</v>
      </c>
      <c r="E18" s="372">
        <f t="shared" si="5"/>
        <v>-0.08870036644746748</v>
      </c>
      <c r="F18" s="369">
        <f>SUM(F19:F29)</f>
        <v>233957</v>
      </c>
      <c r="G18" s="373">
        <f t="shared" si="2"/>
        <v>0.26588016828534866</v>
      </c>
      <c r="H18" s="374">
        <f>SUM(H19:H29)</f>
        <v>250375</v>
      </c>
      <c r="I18" s="372">
        <f t="shared" si="6"/>
        <v>-0.06557363954068895</v>
      </c>
      <c r="J18" s="365"/>
    </row>
    <row r="19" spans="1:10" ht="16.5" customHeight="1">
      <c r="A19" s="375" t="s">
        <v>223</v>
      </c>
      <c r="B19" s="376">
        <v>20578</v>
      </c>
      <c r="C19" s="361">
        <f t="shared" si="0"/>
        <v>0.05545659116327328</v>
      </c>
      <c r="D19" s="377">
        <v>23336</v>
      </c>
      <c r="E19" s="363">
        <f t="shared" si="5"/>
        <v>-0.11818649297223172</v>
      </c>
      <c r="F19" s="378">
        <v>40870</v>
      </c>
      <c r="G19" s="361">
        <f t="shared" si="2"/>
        <v>0.04644666531808067</v>
      </c>
      <c r="H19" s="377">
        <v>44455</v>
      </c>
      <c r="I19" s="379">
        <f t="shared" si="6"/>
        <v>-0.08064334720503885</v>
      </c>
      <c r="J19" s="365"/>
    </row>
    <row r="20" spans="1:10" ht="16.5" customHeight="1">
      <c r="A20" s="375" t="s">
        <v>224</v>
      </c>
      <c r="B20" s="376">
        <v>18415</v>
      </c>
      <c r="C20" s="361">
        <f t="shared" si="0"/>
        <v>0.049627423766725506</v>
      </c>
      <c r="D20" s="377">
        <v>18173</v>
      </c>
      <c r="E20" s="363">
        <f>(B20/D20-1)</f>
        <v>0.013316458482363958</v>
      </c>
      <c r="F20" s="378">
        <v>40095</v>
      </c>
      <c r="G20" s="361">
        <f t="shared" si="2"/>
        <v>0.045565917443808286</v>
      </c>
      <c r="H20" s="377">
        <v>42680</v>
      </c>
      <c r="I20" s="379">
        <f>(F20/H20-1)</f>
        <v>-0.06056701030927836</v>
      </c>
      <c r="J20" s="365"/>
    </row>
    <row r="21" spans="1:10" ht="16.5" customHeight="1">
      <c r="A21" s="375" t="s">
        <v>225</v>
      </c>
      <c r="B21" s="376">
        <v>11359</v>
      </c>
      <c r="C21" s="361">
        <f t="shared" si="0"/>
        <v>0.030611887405171602</v>
      </c>
      <c r="D21" s="377">
        <v>13690</v>
      </c>
      <c r="E21" s="363">
        <f>(B21/D21-1)</f>
        <v>-0.1702702702702703</v>
      </c>
      <c r="F21" s="378">
        <v>23083</v>
      </c>
      <c r="G21" s="361">
        <f t="shared" si="2"/>
        <v>0.026232649266876833</v>
      </c>
      <c r="H21" s="377">
        <v>27386</v>
      </c>
      <c r="I21" s="379">
        <f>(F21/H21-1)</f>
        <v>-0.15712407799605643</v>
      </c>
      <c r="J21" s="365"/>
    </row>
    <row r="22" spans="1:10" ht="16.5" customHeight="1">
      <c r="A22" s="375" t="s">
        <v>226</v>
      </c>
      <c r="B22" s="376">
        <v>7267</v>
      </c>
      <c r="C22" s="361">
        <f t="shared" si="0"/>
        <v>0.01958416988937248</v>
      </c>
      <c r="D22" s="377">
        <v>8386</v>
      </c>
      <c r="E22" s="363">
        <f>(B22/D22-1)</f>
        <v>-0.13343668018125443</v>
      </c>
      <c r="F22" s="378">
        <v>15214</v>
      </c>
      <c r="G22" s="361">
        <f t="shared" si="2"/>
        <v>0.01728993310861951</v>
      </c>
      <c r="H22" s="377">
        <v>17838</v>
      </c>
      <c r="I22" s="379">
        <f>(F22/H22-1)</f>
        <v>-0.14710169301491194</v>
      </c>
      <c r="J22" s="365"/>
    </row>
    <row r="23" spans="1:10" ht="16.5" customHeight="1">
      <c r="A23" s="375" t="s">
        <v>227</v>
      </c>
      <c r="B23" s="376">
        <v>5412</v>
      </c>
      <c r="C23" s="361">
        <f t="shared" si="0"/>
        <v>0.014585045746702061</v>
      </c>
      <c r="D23" s="377">
        <v>6209</v>
      </c>
      <c r="E23" s="363">
        <f>(B23/D23-1)</f>
        <v>-0.12836205508133358</v>
      </c>
      <c r="F23" s="378">
        <v>13504</v>
      </c>
      <c r="G23" s="361">
        <f t="shared" si="2"/>
        <v>0.01534660554087011</v>
      </c>
      <c r="H23" s="377">
        <v>14551</v>
      </c>
      <c r="I23" s="379">
        <f>(F23/H23-1)</f>
        <v>-0.07195381760703734</v>
      </c>
      <c r="J23" s="365"/>
    </row>
    <row r="24" spans="1:10" ht="16.5" customHeight="1">
      <c r="A24" s="375" t="s">
        <v>228</v>
      </c>
      <c r="B24" s="376">
        <v>4615</v>
      </c>
      <c r="C24" s="361">
        <f t="shared" si="0"/>
        <v>0.012437174080012936</v>
      </c>
      <c r="D24" s="377">
        <v>7096</v>
      </c>
      <c r="E24" s="363">
        <f t="shared" si="5"/>
        <v>-0.3496335963923337</v>
      </c>
      <c r="F24" s="378">
        <v>10533</v>
      </c>
      <c r="G24" s="361">
        <f t="shared" si="2"/>
        <v>0.011970215948014283</v>
      </c>
      <c r="H24" s="377">
        <v>14943</v>
      </c>
      <c r="I24" s="379">
        <f t="shared" si="6"/>
        <v>-0.29512146155390484</v>
      </c>
      <c r="J24" s="365"/>
    </row>
    <row r="25" spans="1:10" ht="16.5" customHeight="1">
      <c r="A25" s="375" t="s">
        <v>229</v>
      </c>
      <c r="B25" s="376">
        <v>2954</v>
      </c>
      <c r="C25" s="361">
        <f t="shared" si="0"/>
        <v>0.007960869389460067</v>
      </c>
      <c r="D25" s="377">
        <v>3120</v>
      </c>
      <c r="E25" s="363">
        <f>(B25/D25-1)</f>
        <v>-0.05320512820512824</v>
      </c>
      <c r="F25" s="378">
        <v>6109</v>
      </c>
      <c r="G25" s="361">
        <f t="shared" si="2"/>
        <v>0.00694256614700648</v>
      </c>
      <c r="H25" s="377">
        <v>6163</v>
      </c>
      <c r="I25" s="379">
        <f>(F25/H25-1)</f>
        <v>-0.00876196657472006</v>
      </c>
      <c r="J25" s="365"/>
    </row>
    <row r="26" spans="1:10" ht="16.5" customHeight="1">
      <c r="A26" s="375" t="s">
        <v>230</v>
      </c>
      <c r="B26" s="376">
        <v>2807</v>
      </c>
      <c r="C26" s="361">
        <f t="shared" si="0"/>
        <v>0.007564712381927695</v>
      </c>
      <c r="D26" s="377">
        <v>985</v>
      </c>
      <c r="E26" s="363">
        <f>(B26/D26-1)</f>
        <v>1.849746192893401</v>
      </c>
      <c r="F26" s="378">
        <v>6986</v>
      </c>
      <c r="G26" s="361">
        <f t="shared" si="2"/>
        <v>0.007939231806021815</v>
      </c>
      <c r="H26" s="377">
        <v>2641</v>
      </c>
      <c r="I26" s="379">
        <f>(F26/H26-1)</f>
        <v>1.6452101476713366</v>
      </c>
      <c r="J26" s="365"/>
    </row>
    <row r="27" spans="1:10" ht="16.5" customHeight="1">
      <c r="A27" s="375" t="s">
        <v>231</v>
      </c>
      <c r="B27" s="376">
        <v>2264</v>
      </c>
      <c r="C27" s="361">
        <f t="shared" si="0"/>
        <v>0.006101356905124439</v>
      </c>
      <c r="D27" s="377">
        <v>2597</v>
      </c>
      <c r="E27" s="363">
        <f t="shared" si="5"/>
        <v>-0.12822487485560263</v>
      </c>
      <c r="F27" s="378">
        <v>6261</v>
      </c>
      <c r="G27" s="361">
        <f t="shared" si="2"/>
        <v>0.007115306375250871</v>
      </c>
      <c r="H27" s="377">
        <v>6034</v>
      </c>
      <c r="I27" s="379">
        <f t="shared" si="6"/>
        <v>0.03762015246934047</v>
      </c>
      <c r="J27" s="365"/>
    </row>
    <row r="28" spans="1:10" ht="16.5" customHeight="1">
      <c r="A28" s="375" t="s">
        <v>232</v>
      </c>
      <c r="B28" s="376">
        <v>2233</v>
      </c>
      <c r="C28" s="361">
        <f t="shared" si="0"/>
        <v>0.00601781359061081</v>
      </c>
      <c r="D28" s="377">
        <v>1686</v>
      </c>
      <c r="E28" s="363">
        <f t="shared" si="5"/>
        <v>0.3244365361803083</v>
      </c>
      <c r="F28" s="378">
        <v>5799</v>
      </c>
      <c r="G28" s="361">
        <f t="shared" si="2"/>
        <v>0.006590266997297525</v>
      </c>
      <c r="H28" s="377">
        <v>4511</v>
      </c>
      <c r="I28" s="379">
        <f t="shared" si="6"/>
        <v>0.2855242739968964</v>
      </c>
      <c r="J28" s="365"/>
    </row>
    <row r="29" spans="1:10" ht="16.5" customHeight="1" thickBot="1">
      <c r="A29" s="375" t="s">
        <v>198</v>
      </c>
      <c r="B29" s="376">
        <v>31020</v>
      </c>
      <c r="C29" s="361">
        <f t="shared" si="0"/>
        <v>0.08359721342621912</v>
      </c>
      <c r="D29" s="377">
        <v>34248</v>
      </c>
      <c r="E29" s="363">
        <f t="shared" si="5"/>
        <v>-0.0942536790469517</v>
      </c>
      <c r="F29" s="378">
        <v>65503</v>
      </c>
      <c r="G29" s="361">
        <f t="shared" si="2"/>
        <v>0.07444081033350229</v>
      </c>
      <c r="H29" s="377">
        <v>69173</v>
      </c>
      <c r="I29" s="379">
        <f t="shared" si="6"/>
        <v>-0.05305538288060374</v>
      </c>
      <c r="J29" s="365"/>
    </row>
    <row r="30" spans="1:10" ht="16.5" customHeight="1">
      <c r="A30" s="368" t="s">
        <v>233</v>
      </c>
      <c r="B30" s="369">
        <f>SUM(B31:B36)</f>
        <v>56485</v>
      </c>
      <c r="C30" s="373">
        <f t="shared" si="0"/>
        <v>0.15222400388072171</v>
      </c>
      <c r="D30" s="380">
        <f>SUM(D31:D36)</f>
        <v>55914</v>
      </c>
      <c r="E30" s="372">
        <f aca="true" t="shared" si="7" ref="E30:E45">(B30/D30-1)</f>
        <v>0.01021211145688028</v>
      </c>
      <c r="F30" s="374">
        <f>SUM(F31:F36)</f>
        <v>131025</v>
      </c>
      <c r="G30" s="373">
        <f t="shared" si="2"/>
        <v>0.14890321319553512</v>
      </c>
      <c r="H30" s="380">
        <f>SUM(H31:H36)</f>
        <v>125050</v>
      </c>
      <c r="I30" s="372">
        <f aca="true" t="shared" si="8" ref="I30:I45">(F30/H30-1)</f>
        <v>0.04778088764494193</v>
      </c>
      <c r="J30" s="365"/>
    </row>
    <row r="31" spans="1:10" ht="16.5" customHeight="1">
      <c r="A31" s="359" t="s">
        <v>234</v>
      </c>
      <c r="B31" s="360">
        <v>24710</v>
      </c>
      <c r="C31" s="361">
        <f t="shared" si="0"/>
        <v>0.06659210650425128</v>
      </c>
      <c r="D31" s="362">
        <v>26760</v>
      </c>
      <c r="E31" s="363">
        <f t="shared" si="7"/>
        <v>-0.07660687593423021</v>
      </c>
      <c r="F31" s="364">
        <v>59200</v>
      </c>
      <c r="G31" s="361">
        <f t="shared" si="2"/>
        <v>0.0672777731057102</v>
      </c>
      <c r="H31" s="362">
        <v>60510</v>
      </c>
      <c r="I31" s="363">
        <f t="shared" si="8"/>
        <v>-0.02164931416294824</v>
      </c>
      <c r="J31" s="365"/>
    </row>
    <row r="32" spans="1:10" ht="16.5" customHeight="1">
      <c r="A32" s="359" t="s">
        <v>235</v>
      </c>
      <c r="B32" s="360">
        <v>12035</v>
      </c>
      <c r="C32" s="361">
        <f t="shared" si="0"/>
        <v>0.03243367065069462</v>
      </c>
      <c r="D32" s="362">
        <v>13507</v>
      </c>
      <c r="E32" s="363">
        <f>(B32/D32-1)</f>
        <v>-0.10898052861479235</v>
      </c>
      <c r="F32" s="364">
        <v>27187</v>
      </c>
      <c r="G32" s="361">
        <f t="shared" si="2"/>
        <v>0.03089663542947539</v>
      </c>
      <c r="H32" s="362">
        <v>28420</v>
      </c>
      <c r="I32" s="363">
        <f>(F32/H32-1)</f>
        <v>-0.04338494018296979</v>
      </c>
      <c r="J32" s="365"/>
    </row>
    <row r="33" spans="1:10" ht="16.5" customHeight="1">
      <c r="A33" s="359" t="s">
        <v>236</v>
      </c>
      <c r="B33" s="360">
        <v>6629</v>
      </c>
      <c r="C33" s="361">
        <f t="shared" si="0"/>
        <v>0.017864794577769395</v>
      </c>
      <c r="D33" s="362">
        <v>5669</v>
      </c>
      <c r="E33" s="363">
        <f>(B33/D33-1)</f>
        <v>0.1693420356323867</v>
      </c>
      <c r="F33" s="364">
        <v>14104</v>
      </c>
      <c r="G33" s="361">
        <f t="shared" si="2"/>
        <v>0.016028474862887443</v>
      </c>
      <c r="H33" s="362">
        <v>12237</v>
      </c>
      <c r="I33" s="363">
        <f>(F33/H33-1)</f>
        <v>0.15257007436463188</v>
      </c>
      <c r="J33" s="365"/>
    </row>
    <row r="34" spans="1:10" ht="16.5" customHeight="1">
      <c r="A34" s="359" t="s">
        <v>237</v>
      </c>
      <c r="B34" s="360">
        <v>1783</v>
      </c>
      <c r="C34" s="361">
        <f t="shared" si="0"/>
        <v>0.004805088057348443</v>
      </c>
      <c r="D34" s="362">
        <v>1483</v>
      </c>
      <c r="E34" s="363">
        <f>(B34/D34-1)</f>
        <v>0.20229265003371544</v>
      </c>
      <c r="F34" s="364">
        <v>4145</v>
      </c>
      <c r="G34" s="361">
        <f t="shared" si="2"/>
        <v>0.004710580566269743</v>
      </c>
      <c r="H34" s="362">
        <v>3171</v>
      </c>
      <c r="I34" s="363">
        <f>(F34/H34-1)</f>
        <v>0.3071586250394198</v>
      </c>
      <c r="J34" s="365"/>
    </row>
    <row r="35" spans="1:10" ht="16.5" customHeight="1">
      <c r="A35" s="359" t="s">
        <v>238</v>
      </c>
      <c r="B35" s="360">
        <v>1753</v>
      </c>
      <c r="C35" s="361">
        <f t="shared" si="0"/>
        <v>0.0047242396884642854</v>
      </c>
      <c r="D35" s="362">
        <v>916</v>
      </c>
      <c r="E35" s="363">
        <f>(B35/D35-1)</f>
        <v>0.9137554585152838</v>
      </c>
      <c r="F35" s="364">
        <v>4075</v>
      </c>
      <c r="G35" s="361">
        <f t="shared" si="2"/>
        <v>0.0046310291453677205</v>
      </c>
      <c r="H35" s="362">
        <v>2378</v>
      </c>
      <c r="I35" s="363">
        <f>(F35/H35-1)</f>
        <v>0.7136248948696384</v>
      </c>
      <c r="J35" s="365"/>
    </row>
    <row r="36" spans="1:10" ht="16.5" customHeight="1" thickBot="1">
      <c r="A36" s="359" t="s">
        <v>198</v>
      </c>
      <c r="B36" s="360">
        <v>9575</v>
      </c>
      <c r="C36" s="361">
        <f t="shared" si="0"/>
        <v>0.025804104402193686</v>
      </c>
      <c r="D36" s="362">
        <v>7579</v>
      </c>
      <c r="E36" s="363">
        <f>(B36/D36-1)</f>
        <v>0.26335928222720684</v>
      </c>
      <c r="F36" s="364">
        <v>22314</v>
      </c>
      <c r="G36" s="361">
        <f t="shared" si="2"/>
        <v>0.02535872008582462</v>
      </c>
      <c r="H36" s="362">
        <v>18334</v>
      </c>
      <c r="I36" s="363">
        <f>(F36/H36-1)</f>
        <v>0.21708301516308492</v>
      </c>
      <c r="J36" s="365"/>
    </row>
    <row r="37" spans="1:10" ht="16.5" customHeight="1">
      <c r="A37" s="368" t="s">
        <v>239</v>
      </c>
      <c r="B37" s="369">
        <f>SUM(B38:B45)</f>
        <v>75331</v>
      </c>
      <c r="C37" s="373">
        <f t="shared" si="0"/>
        <v>0.2030129492137496</v>
      </c>
      <c r="D37" s="380">
        <f>SUM(D38:D45)</f>
        <v>73435</v>
      </c>
      <c r="E37" s="372">
        <f t="shared" si="7"/>
        <v>0.02581875127663924</v>
      </c>
      <c r="F37" s="374">
        <f>SUM(F38:F45)</f>
        <v>183191</v>
      </c>
      <c r="G37" s="373">
        <f t="shared" si="2"/>
        <v>0.2081872049494621</v>
      </c>
      <c r="H37" s="380">
        <f>SUM(H38:H45)</f>
        <v>170418</v>
      </c>
      <c r="I37" s="372">
        <f t="shared" si="8"/>
        <v>0.07495100282833977</v>
      </c>
      <c r="J37" s="365"/>
    </row>
    <row r="38" spans="1:10" ht="16.5" customHeight="1">
      <c r="A38" s="359" t="s">
        <v>240</v>
      </c>
      <c r="B38" s="360">
        <v>18607</v>
      </c>
      <c r="C38" s="361">
        <f t="shared" si="0"/>
        <v>0.050144853327584116</v>
      </c>
      <c r="D38" s="362">
        <v>20816</v>
      </c>
      <c r="E38" s="363">
        <f t="shared" si="7"/>
        <v>-0.1061202920830131</v>
      </c>
      <c r="F38" s="364">
        <v>44904</v>
      </c>
      <c r="G38" s="361">
        <f t="shared" si="2"/>
        <v>0.051031100059777214</v>
      </c>
      <c r="H38" s="362">
        <v>47328</v>
      </c>
      <c r="I38" s="363">
        <f t="shared" si="8"/>
        <v>-0.05121703853955373</v>
      </c>
      <c r="J38" s="365"/>
    </row>
    <row r="39" spans="1:10" ht="16.5" customHeight="1">
      <c r="A39" s="359" t="s">
        <v>241</v>
      </c>
      <c r="B39" s="360">
        <v>10539</v>
      </c>
      <c r="C39" s="361">
        <f t="shared" si="0"/>
        <v>0.028402031989004622</v>
      </c>
      <c r="D39" s="362">
        <v>11884</v>
      </c>
      <c r="E39" s="363">
        <f t="shared" si="7"/>
        <v>-0.11317738135307975</v>
      </c>
      <c r="F39" s="364">
        <v>25482</v>
      </c>
      <c r="G39" s="361">
        <f t="shared" si="2"/>
        <v>0.028958990106076138</v>
      </c>
      <c r="H39" s="362">
        <v>27013</v>
      </c>
      <c r="I39" s="363">
        <f t="shared" si="8"/>
        <v>-0.056676415059415786</v>
      </c>
      <c r="J39" s="365"/>
    </row>
    <row r="40" spans="1:10" ht="16.5" customHeight="1">
      <c r="A40" s="359" t="s">
        <v>242</v>
      </c>
      <c r="B40" s="360">
        <v>9953</v>
      </c>
      <c r="C40" s="361">
        <f t="shared" si="0"/>
        <v>0.026822793850134075</v>
      </c>
      <c r="D40" s="362">
        <v>6687</v>
      </c>
      <c r="E40" s="363">
        <f>(B40/D40-1)</f>
        <v>0.4884103484372664</v>
      </c>
      <c r="F40" s="364">
        <v>25978</v>
      </c>
      <c r="G40" s="361">
        <f t="shared" si="2"/>
        <v>0.029522668745610468</v>
      </c>
      <c r="H40" s="362">
        <v>18587</v>
      </c>
      <c r="I40" s="363">
        <f>(F40/H40-1)</f>
        <v>0.3976435142841772</v>
      </c>
      <c r="J40" s="365"/>
    </row>
    <row r="41" spans="1:10" ht="16.5" customHeight="1">
      <c r="A41" s="359" t="s">
        <v>243</v>
      </c>
      <c r="B41" s="360">
        <v>7908</v>
      </c>
      <c r="C41" s="361">
        <f t="shared" si="0"/>
        <v>0.021311630037863988</v>
      </c>
      <c r="D41" s="362">
        <v>5812</v>
      </c>
      <c r="E41" s="363">
        <f t="shared" si="7"/>
        <v>0.36063317274604256</v>
      </c>
      <c r="F41" s="364">
        <v>19525</v>
      </c>
      <c r="G41" s="361">
        <f t="shared" si="2"/>
        <v>0.022189164187314047</v>
      </c>
      <c r="H41" s="362">
        <v>13595</v>
      </c>
      <c r="I41" s="363">
        <f t="shared" si="8"/>
        <v>0.43618977565281347</v>
      </c>
      <c r="J41" s="365"/>
    </row>
    <row r="42" spans="1:10" ht="16.5" customHeight="1">
      <c r="A42" s="359" t="s">
        <v>244</v>
      </c>
      <c r="B42" s="360">
        <v>4008</v>
      </c>
      <c r="C42" s="361">
        <f t="shared" si="0"/>
        <v>0.010801342082923477</v>
      </c>
      <c r="D42" s="362">
        <v>4283</v>
      </c>
      <c r="E42" s="363">
        <f>(B42/D42-1)</f>
        <v>-0.06420733130982959</v>
      </c>
      <c r="F42" s="364">
        <v>9647</v>
      </c>
      <c r="G42" s="361">
        <f t="shared" si="2"/>
        <v>0.010963322249168688</v>
      </c>
      <c r="H42" s="362">
        <v>9673</v>
      </c>
      <c r="I42" s="363">
        <f>(F42/H42-1)</f>
        <v>-0.0026878941383231547</v>
      </c>
      <c r="J42" s="365"/>
    </row>
    <row r="43" spans="1:10" ht="16.5" customHeight="1">
      <c r="A43" s="359" t="s">
        <v>245</v>
      </c>
      <c r="B43" s="360">
        <v>2864</v>
      </c>
      <c r="C43" s="361">
        <f t="shared" si="0"/>
        <v>0.0077183242828075945</v>
      </c>
      <c r="D43" s="362">
        <v>2182</v>
      </c>
      <c r="E43" s="363">
        <f t="shared" si="7"/>
        <v>0.31255728689275886</v>
      </c>
      <c r="F43" s="364">
        <v>6622</v>
      </c>
      <c r="G43" s="361">
        <f t="shared" si="2"/>
        <v>0.0075255644173313</v>
      </c>
      <c r="H43" s="362">
        <v>6157</v>
      </c>
      <c r="I43" s="363">
        <f t="shared" si="8"/>
        <v>0.07552379405554643</v>
      </c>
      <c r="J43" s="365"/>
    </row>
    <row r="44" spans="1:10" ht="16.5" customHeight="1">
      <c r="A44" s="359" t="s">
        <v>246</v>
      </c>
      <c r="B44" s="360">
        <v>1543</v>
      </c>
      <c r="C44" s="361">
        <f t="shared" si="0"/>
        <v>0.004158301106275181</v>
      </c>
      <c r="D44" s="362">
        <v>1215</v>
      </c>
      <c r="E44" s="363">
        <f t="shared" si="7"/>
        <v>0.2699588477366255</v>
      </c>
      <c r="F44" s="364">
        <v>4026</v>
      </c>
      <c r="G44" s="361">
        <f t="shared" si="2"/>
        <v>0.004575343150736305</v>
      </c>
      <c r="H44" s="362">
        <v>2313</v>
      </c>
      <c r="I44" s="363">
        <f t="shared" si="8"/>
        <v>0.7405966277561609</v>
      </c>
      <c r="J44" s="365"/>
    </row>
    <row r="45" spans="1:10" ht="16.5" customHeight="1" thickBot="1">
      <c r="A45" s="359" t="s">
        <v>198</v>
      </c>
      <c r="B45" s="360">
        <v>19909</v>
      </c>
      <c r="C45" s="361">
        <f t="shared" si="0"/>
        <v>0.05365367253715656</v>
      </c>
      <c r="D45" s="362">
        <v>20556</v>
      </c>
      <c r="E45" s="363">
        <f t="shared" si="7"/>
        <v>-0.031474995135240325</v>
      </c>
      <c r="F45" s="364">
        <v>47007</v>
      </c>
      <c r="G45" s="361">
        <f t="shared" si="2"/>
        <v>0.05342105203344796</v>
      </c>
      <c r="H45" s="362">
        <v>45752</v>
      </c>
      <c r="I45" s="363">
        <f t="shared" si="8"/>
        <v>0.027430494841755637</v>
      </c>
      <c r="J45" s="365"/>
    </row>
    <row r="46" spans="1:10" ht="16.5" customHeight="1">
      <c r="A46" s="368" t="s">
        <v>247</v>
      </c>
      <c r="B46" s="369">
        <f>SUM(B47:B50)</f>
        <v>7059</v>
      </c>
      <c r="C46" s="373">
        <f aca="true" t="shared" si="9" ref="C46:C51">(B46/$B$4)</f>
        <v>0.019023621198442323</v>
      </c>
      <c r="D46" s="380">
        <f>SUM(D47:D50)</f>
        <v>8323</v>
      </c>
      <c r="E46" s="372">
        <f aca="true" t="shared" si="10" ref="E46:E51">(B46/D46-1)</f>
        <v>-0.15186831671272383</v>
      </c>
      <c r="F46" s="374">
        <f>SUM(F47:F50)</f>
        <v>20130</v>
      </c>
      <c r="G46" s="373">
        <f aca="true" t="shared" si="11" ref="G46:G51">(F46/$F$4)</f>
        <v>0.022876715753681526</v>
      </c>
      <c r="H46" s="380">
        <f>SUM(H47:H50)</f>
        <v>21011</v>
      </c>
      <c r="I46" s="372">
        <f aca="true" t="shared" si="12" ref="I46:I51">(F46/H46-1)</f>
        <v>-0.04193041740040926</v>
      </c>
      <c r="J46" s="365"/>
    </row>
    <row r="47" spans="1:10" ht="16.5" customHeight="1">
      <c r="A47" s="359" t="s">
        <v>248</v>
      </c>
      <c r="B47" s="360">
        <v>1333</v>
      </c>
      <c r="C47" s="361">
        <f t="shared" si="9"/>
        <v>0.0035923625240860766</v>
      </c>
      <c r="D47" s="362">
        <v>1056</v>
      </c>
      <c r="E47" s="363">
        <f t="shared" si="10"/>
        <v>0.26231060606060597</v>
      </c>
      <c r="F47" s="364">
        <v>2758</v>
      </c>
      <c r="G47" s="361">
        <f t="shared" si="11"/>
        <v>0.0031343259835396745</v>
      </c>
      <c r="H47" s="362">
        <v>2745</v>
      </c>
      <c r="I47" s="363">
        <f t="shared" si="12"/>
        <v>0.004735883424408005</v>
      </c>
      <c r="J47" s="365"/>
    </row>
    <row r="48" spans="1:10" ht="16.5" customHeight="1">
      <c r="A48" s="359" t="s">
        <v>249</v>
      </c>
      <c r="B48" s="360">
        <v>1233</v>
      </c>
      <c r="C48" s="361">
        <f t="shared" si="9"/>
        <v>0.003322867961138884</v>
      </c>
      <c r="D48" s="362">
        <v>1372</v>
      </c>
      <c r="E48" s="363">
        <f t="shared" si="10"/>
        <v>-0.10131195335276966</v>
      </c>
      <c r="F48" s="364">
        <v>3523</v>
      </c>
      <c r="G48" s="361">
        <f t="shared" si="11"/>
        <v>0.004003709369111774</v>
      </c>
      <c r="H48" s="362">
        <v>3255</v>
      </c>
      <c r="I48" s="363">
        <f t="shared" si="12"/>
        <v>0.0823348694316437</v>
      </c>
      <c r="J48" s="365"/>
    </row>
    <row r="49" spans="1:10" ht="16.5" customHeight="1">
      <c r="A49" s="359" t="s">
        <v>250</v>
      </c>
      <c r="B49" s="360">
        <v>1218</v>
      </c>
      <c r="C49" s="361">
        <f>(B49/$B$4)</f>
        <v>0.0032824437766968053</v>
      </c>
      <c r="D49" s="362">
        <v>1966</v>
      </c>
      <c r="E49" s="363">
        <f>(B49/D49-1)</f>
        <v>-0.38046795523906407</v>
      </c>
      <c r="F49" s="364">
        <v>4292</v>
      </c>
      <c r="G49" s="361">
        <f>(F49/$F$4)</f>
        <v>0.00487763855016399</v>
      </c>
      <c r="H49" s="362">
        <v>5025</v>
      </c>
      <c r="I49" s="363">
        <f>(F49/H49-1)</f>
        <v>-0.14587064676616912</v>
      </c>
      <c r="J49" s="365"/>
    </row>
    <row r="50" spans="1:10" ht="16.5" customHeight="1" thickBot="1">
      <c r="A50" s="359" t="s">
        <v>198</v>
      </c>
      <c r="B50" s="360">
        <v>3275</v>
      </c>
      <c r="C50" s="361">
        <f t="shared" si="9"/>
        <v>0.008825946936520555</v>
      </c>
      <c r="D50" s="362">
        <v>3929</v>
      </c>
      <c r="E50" s="363">
        <f t="shared" si="10"/>
        <v>-0.16645456859251717</v>
      </c>
      <c r="F50" s="364">
        <v>9557</v>
      </c>
      <c r="G50" s="361">
        <f t="shared" si="11"/>
        <v>0.010861041850866088</v>
      </c>
      <c r="H50" s="362">
        <v>9986</v>
      </c>
      <c r="I50" s="363">
        <f t="shared" si="12"/>
        <v>-0.042960144201882655</v>
      </c>
      <c r="J50" s="365"/>
    </row>
    <row r="51" spans="1:10" ht="16.5" customHeight="1" thickBot="1">
      <c r="A51" s="381" t="s">
        <v>251</v>
      </c>
      <c r="B51" s="382">
        <v>842</v>
      </c>
      <c r="C51" s="383">
        <f t="shared" si="9"/>
        <v>0.0022691442200153612</v>
      </c>
      <c r="D51" s="384">
        <v>428</v>
      </c>
      <c r="E51" s="385">
        <f t="shared" si="10"/>
        <v>0.9672897196261683</v>
      </c>
      <c r="F51" s="382">
        <v>2311</v>
      </c>
      <c r="G51" s="383">
        <f t="shared" si="11"/>
        <v>0.0026263333386367612</v>
      </c>
      <c r="H51" s="384">
        <v>1417</v>
      </c>
      <c r="I51" s="385">
        <f t="shared" si="12"/>
        <v>0.63091037402964</v>
      </c>
      <c r="J51" s="365"/>
    </row>
    <row r="52" ht="15">
      <c r="A52" s="19" t="s">
        <v>252</v>
      </c>
    </row>
    <row r="53" ht="15">
      <c r="A53" s="19"/>
    </row>
  </sheetData>
  <sheetProtection/>
  <mergeCells count="4">
    <mergeCell ref="B2:E2"/>
    <mergeCell ref="F2:I2"/>
    <mergeCell ref="A2:A3"/>
    <mergeCell ref="A1:I1"/>
  </mergeCells>
  <conditionalFormatting sqref="C1:C65536 G1:G65536 E1:E65536 I1:I65536">
    <cfRule type="cellIs" priority="1" dxfId="0" operator="lessThan" stopIfTrue="1">
      <formula>0</formula>
    </cfRule>
  </conditionalFormatting>
  <printOptions/>
  <pageMargins left="0.75" right="0.27" top="0.27" bottom="0.18" header="0.25" footer="0.18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Febrero 2009</dc:title>
  <dc:subject/>
  <dc:creator>Usuario</dc:creator>
  <cp:keywords/>
  <dc:description/>
  <cp:lastModifiedBy>U.A.E AERONAUTICA CIVIL</cp:lastModifiedBy>
  <dcterms:created xsi:type="dcterms:W3CDTF">2002-02-23T23:51:42Z</dcterms:created>
  <dcterms:modified xsi:type="dcterms:W3CDTF">2009-03-24T20:39:05Z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AEVVZYF6TF2M-634-19</vt:lpwstr>
  </property>
  <property fmtid="{D5CDD505-2E9C-101B-9397-08002B2CF9AE}" pid="4" name="_dlc_DocIdItemGu">
    <vt:lpwstr>d08f403d-882a-43b7-9a7b-b32a9e5446e8</vt:lpwstr>
  </property>
  <property fmtid="{D5CDD505-2E9C-101B-9397-08002B2CF9AE}" pid="5" name="_dlc_DocIdU">
    <vt:lpwstr>http://bog127/AAeronautica/Estadisticas/TAereo/EOperacionales/BolPubAnte/_layouts/DocIdRedir.aspx?ID=AEVVZYF6TF2M-634-19, AEVVZYF6TF2M-634-19</vt:lpwstr>
  </property>
  <property fmtid="{D5CDD505-2E9C-101B-9397-08002B2CF9AE}" pid="6" name="Cla">
    <vt:lpwstr>Origen-Destino AÑO 2009</vt:lpwstr>
  </property>
  <property fmtid="{D5CDD505-2E9C-101B-9397-08002B2CF9AE}" pid="7" name="Sesi">
    <vt:lpwstr>Boletines Mensuales Origen-Destino</vt:lpwstr>
  </property>
  <property fmtid="{D5CDD505-2E9C-101B-9397-08002B2CF9AE}" pid="8" name="Ord">
    <vt:lpwstr>71.0000000000000</vt:lpwstr>
  </property>
  <property fmtid="{D5CDD505-2E9C-101B-9397-08002B2CF9AE}" pid="9" name="TaskStat">
    <vt:lpwstr/>
  </property>
  <property fmtid="{D5CDD505-2E9C-101B-9397-08002B2CF9AE}" pid="10" name="Vigenc">
    <vt:lpwstr>2009</vt:lpwstr>
  </property>
  <property fmtid="{D5CDD505-2E9C-101B-9397-08002B2CF9AE}" pid="11" name="Transporte aér">
    <vt:lpwstr>Transporte aéreo</vt:lpwstr>
  </property>
  <property fmtid="{D5CDD505-2E9C-101B-9397-08002B2CF9AE}" pid="12" name="Taxis aére">
    <vt:lpwstr>Origen - Destino</vt:lpwstr>
  </property>
  <property fmtid="{D5CDD505-2E9C-101B-9397-08002B2CF9AE}" pid="13" name="Dependenc">
    <vt:lpwstr>Transporte aéreo</vt:lpwstr>
  </property>
  <property fmtid="{D5CDD505-2E9C-101B-9397-08002B2CF9AE}" pid="14" name="Te">
    <vt:lpwstr>Origen - Destino</vt:lpwstr>
  </property>
  <property fmtid="{D5CDD505-2E9C-101B-9397-08002B2CF9AE}" pid="15" name="Forma">
    <vt:lpwstr>/Style%20Library/Images/xls.svg</vt:lpwstr>
  </property>
</Properties>
</file>